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<sst xmlns="http://schemas.openxmlformats.org/spreadsheetml/2006/main" count="214" uniqueCount="200">
  <si>
    <t>k-to</t>
  </si>
  <si>
    <t xml:space="preserve">                                                                           </t>
  </si>
  <si>
    <t xml:space="preserve">                                                                                  I - OPSTI DEO</t>
  </si>
  <si>
    <t xml:space="preserve">                                                                                  II - POSEBNI DEO</t>
  </si>
  <si>
    <t>УНИВЕРЗИТЕТ У БЕОГРАДУ-ФАКУЛТЕТ ЗА СПЕЦИЈАЛНУ</t>
  </si>
  <si>
    <t>ЕДУКАЦИЈУ И РЕХАБИЛИТАЦИЈУ</t>
  </si>
  <si>
    <t>Београд,Високог Стевана 2</t>
  </si>
  <si>
    <t>Б) Планиране активности</t>
  </si>
  <si>
    <t>за специјалну едукацију и рехабилитацију,Уредбе о буџетском рачуноводству (Сл.Гласник РС 125/03,12/06)</t>
  </si>
  <si>
    <t>* Из буџета републике Србије-трансфери Министарства науке</t>
  </si>
  <si>
    <t>* Приходи од продаје робе</t>
  </si>
  <si>
    <t xml:space="preserve">* Плате по основу цене рада </t>
  </si>
  <si>
    <t>* Социјални доприноси на терет послодавца</t>
  </si>
  <si>
    <t>* Стални трошкови</t>
  </si>
  <si>
    <t xml:space="preserve">* Трошкови путовања </t>
  </si>
  <si>
    <t>* Специјализоване услуге</t>
  </si>
  <si>
    <t>ДОНАЦИЈЕ</t>
  </si>
  <si>
    <t>СОПСТВ.СРЕДСТВА</t>
  </si>
  <si>
    <t>ПРИХОДИ ИЗ БУЏЕТА</t>
  </si>
  <si>
    <t>ПРИХОДИ ИЗ БУЏЕТА -ЗА ДОПРИНОСЕ</t>
  </si>
  <si>
    <r>
      <t>П</t>
    </r>
    <r>
      <rPr>
        <sz val="8"/>
        <color indexed="8"/>
        <rFont val="Calibri"/>
        <family val="2"/>
      </rPr>
      <t>РИХОДИ ИЗ БУЏЕТА- ЗА ДОКТОРСКЕ СТУДИЈЕ</t>
    </r>
  </si>
  <si>
    <t>ПРИХОДИ ИЗ БУЏЕТА -ЗА НАУЧНО ИСТРАЖИВАЧКИ РАД</t>
  </si>
  <si>
    <t>ПРИХОДИ ИЗ БУЏЕТА - ЗА ЗАРАДЕ</t>
  </si>
  <si>
    <t>СОПСТВЕНИ ПРИХОДИ</t>
  </si>
  <si>
    <t xml:space="preserve">ПРИХОДИ ОД УПИСА ,ПРИЈАВА ИСПИТА,ПРИЈЕМНИХ ИСПИТА,ИЗЈЕДНАЧАВАЊЕ ДИПЛОМА </t>
  </si>
  <si>
    <t>ПРИХОДИ ЦЕНТРА - ОСТРУЧАВАЊЕ;САВЕТОДАВНИ РАД</t>
  </si>
  <si>
    <t>ПРИХОДИ ОД ПРОДАЈЕ РОБЕ</t>
  </si>
  <si>
    <t>ПРИХОДИ ОД ЗАКУПА</t>
  </si>
  <si>
    <t>ПРИХОДИ ИЗ БУЏЕТА -СУФИНАНСИРАЊЕ МЕЂУНАРОДНОГ НАУЧНОГ СКУПА</t>
  </si>
  <si>
    <t>БУЏЕТ</t>
  </si>
  <si>
    <t>УКУПНО</t>
  </si>
  <si>
    <t>УКУПНО ПРИМАЊА</t>
  </si>
  <si>
    <t>ПЛАТЕ,ДОДАЦИ И НАКНАДЕ ЗАПОСЛЕНИХ (ЗАРАДЕ)</t>
  </si>
  <si>
    <t>ПЛАТЕ И ДОДАЦИ ЗАПОСЛЕНИХ</t>
  </si>
  <si>
    <t>СОЦИЈАЛНИ ДОПРИНОСИ НА ТЕРЕТ ПОСЛОДАВЦА</t>
  </si>
  <si>
    <t>ДОПРИНОС ЗА ПИО</t>
  </si>
  <si>
    <t>ДОПРИНОС ЗА ЗДРАВСТВЕНО ОСИГУРАЊЕ</t>
  </si>
  <si>
    <t>НАКНАДЕ У НАТУРИ</t>
  </si>
  <si>
    <t>СОЦИЈАЛНА ДАВАЊА ЗАПОСЛЕНИМА</t>
  </si>
  <si>
    <t>ОТПРЕМНИНЕ И ПОМОЋИ</t>
  </si>
  <si>
    <t>ОТПРЕМНИНЕ ЗА ОДЛАЗАК У ПЕНЗИЈУ</t>
  </si>
  <si>
    <t>ПОМОЋ У СЛУЧАЈУ СМРТИ ЗАПОСЛЕНОГ ИЛИ ЧЛАНА ЊЕГОВЕ ПОРОДИЦЕ</t>
  </si>
  <si>
    <t>ПОМОЋ У МЕДИЦИНСКОМ ЛЕЧЕЊУ</t>
  </si>
  <si>
    <t>ПОМОЋ У МЕДИЦИНСКОМ ЛЕЧЕЊУ ЗАПОСЛЕНОГ ИЛИ ЧЛАНА ЊЕГОВЕ ПОРОДИЦЕ</t>
  </si>
  <si>
    <t>НАКНАДА ТРОШКОВА ЗА ЗАПОСЛЕНЕ</t>
  </si>
  <si>
    <t>НАГРАДЕ ЗАПОСЛЕНИМА И ОСТАЛИ ПОСЕБНИ РАСХОДИ</t>
  </si>
  <si>
    <t>СТАЛНИ ТРОШКОВИ</t>
  </si>
  <si>
    <t>ТРОШКОВИ ПЛАТНОГ ПРОМЕТА</t>
  </si>
  <si>
    <t>ТРОШКОВИ ПЛАТНОГ ПРОМЕТА И БАНКАРСКИХ УСЛУГА</t>
  </si>
  <si>
    <t>ЕНЕРГЕТСКЕ УСЛУГЕ</t>
  </si>
  <si>
    <t>КОМУНАЛНЕ УСЛУГЕ</t>
  </si>
  <si>
    <t>УСЛУГЕ ЧИШЋЕЊА</t>
  </si>
  <si>
    <t>УСЛУГЕ КОМУНИКАЦИЈА</t>
  </si>
  <si>
    <t>УСЛУГЕ ПОШТЕ</t>
  </si>
  <si>
    <t>ЗАКУП ИМОВИНЕ И ОПРЕМЕ</t>
  </si>
  <si>
    <t>ЗАКУП СТАМБЕНОГ ПРОСТОРА</t>
  </si>
  <si>
    <t>ОСТАЛИ ТРОШКОВИ</t>
  </si>
  <si>
    <t>ОСТАЛИ НЕПОМЕНУТИ ТРОШКОВИ</t>
  </si>
  <si>
    <t>ТРОШКОВИ ПУТОВАЊА</t>
  </si>
  <si>
    <t>ТРОШКОВИ СЛУЖБЕНИХ ПУТОВАЊА У ЗЕМЉИ</t>
  </si>
  <si>
    <t>ТРОШКОВИ СЛУЖБЕНИХ ПУТОВАЊА У ИНОСТРАНСТВУ</t>
  </si>
  <si>
    <t>ТРОШКОВИ ПУТОВАЊА У ОКВИРУ РЕДОВНОГ РАДА</t>
  </si>
  <si>
    <t>УСЛУГЕ ПО УГОВОРУ</t>
  </si>
  <si>
    <t>ТРОШКОВИ ПУТОВАЊА УЧЕНИКА</t>
  </si>
  <si>
    <t>ТРОШКОВИ СТУДЕНАТА-СТУДЕНТСКИ ПАРЛАМЕНТ</t>
  </si>
  <si>
    <t>ТРОШКОВИ СТУДЕНАТА-СПОРТИСТИ</t>
  </si>
  <si>
    <t xml:space="preserve">УСЛУГЕ ОБРАЗОВАЊА И УСАВРШАВАЊА ЗАПОСЛЕНИХ         </t>
  </si>
  <si>
    <t>КОТИЗАЦИЈА ЗА СЕМИНАРЕ</t>
  </si>
  <si>
    <t>УСЛУГЕ ИНФОРМИСАЊА</t>
  </si>
  <si>
    <t>УСЛУГЕ ШТАМПАЊА КЊИГА,ЧАСОПИСА ПУБЛИКАЦИЈА</t>
  </si>
  <si>
    <t>УСЛУГЕ ОГЛАШАВАЊА</t>
  </si>
  <si>
    <t>АДВОКАТСКЕ УСЛУГЕ</t>
  </si>
  <si>
    <t xml:space="preserve">РЕПРЕЗЕНТАЦИЈА                                             </t>
  </si>
  <si>
    <t>ОСТАЛЕ ОПШТЕ УСЛУГЕ</t>
  </si>
  <si>
    <t>СПЕЦИЈАЛИЗОВАНЕ УСЛУГЕ</t>
  </si>
  <si>
    <t>ТЕКУЋЕ ПОПРАВКЕ И ОДРЖАВАЊЕ</t>
  </si>
  <si>
    <t>ОСТАЛЕ УСЛУГЕ ЗА ТЕК.ОДРЖАВАЊЕ ЗГРАДЕ</t>
  </si>
  <si>
    <t>ТЕКУЋЕ ПОПРАВКЕ И ОДРЖАВАЊЕ ЗГРАДЕ</t>
  </si>
  <si>
    <t xml:space="preserve">УСЛУГЕ ОБРАЗОВАЊА,ТРОШКОВИ ЦЕНТАРА </t>
  </si>
  <si>
    <t>ТЕКУЋЕ ПОПРАВКЕ И ОДРЖАВАЊЕ ОПРЕМЕ</t>
  </si>
  <si>
    <t>МАТЕРИЈАЛ</t>
  </si>
  <si>
    <t>АДМИНИСТРАТИВНИ МАТЕРИЈАЛ</t>
  </si>
  <si>
    <t>АДМИНИСТРАТИВНИ МАТЕРИЈАЛ-ТОНЕРИ</t>
  </si>
  <si>
    <t>СТРУЧНА ЛИТЕРАТУРА ЗА ОБРАЗ.И УСАВРШАВАЊЕ ЗАПОСЛЕНИХ</t>
  </si>
  <si>
    <t>СТРУЧНА ЛИТЕРАТУРА ЗА ПОТРЕБЕ ЗАПОСЛЕНИХ</t>
  </si>
  <si>
    <t>МАТЕРИЈАЛ ЗА ОБРАЗОВАЊЕ</t>
  </si>
  <si>
    <t>МАТЕРИЈАЛ ЗА ДОМАЋИНСТВО И УГОСТИТЕЉСТВО</t>
  </si>
  <si>
    <t>МАТЕРИЈАЛ ЗА ОДРЖАВАЊЕ ХИГИЈЕНЕ</t>
  </si>
  <si>
    <t>КУРСНЕ РАЗЛИКЕ</t>
  </si>
  <si>
    <t>КАНЦЕЛАРИЈСКИ МАТЕРИЈАЛ ЗА ПОТРЕБЕ ЗАПОСЛЕНИХ</t>
  </si>
  <si>
    <t>КОРИШЋЕЊЕ ТАКСИ ПРЕВОЗА</t>
  </si>
  <si>
    <t xml:space="preserve">УКУПНО ПЛАНИРАНА ТЕКУЋА  ПРИМАЊА </t>
  </si>
  <si>
    <t>УКУПНО ПЛАНИРАНИ ТЕКУЋИ  РАСХОДИ</t>
  </si>
  <si>
    <t>СОФТВЕР</t>
  </si>
  <si>
    <t>АДМИНИСТРАТИВНЕ УСЛУГЕ</t>
  </si>
  <si>
    <t>I - ОПШТИ ДЕО</t>
  </si>
  <si>
    <t>II - ПОСЕБНИ ДЕО</t>
  </si>
  <si>
    <t>I - ТЕКУЋИ ПРИХОДИ И ПРИМАЊА</t>
  </si>
  <si>
    <t>II - ТЕКУЋИ РАСХОДИ И ИЗДАЦИ</t>
  </si>
  <si>
    <t>УСЛУГЕ  ОДРЖАВАЊА СОФТВЕРА</t>
  </si>
  <si>
    <t>ПОРЕЗИ,ОБАВЕЗНЕ ТАКСЕ И КАЗНЕ</t>
  </si>
  <si>
    <t>УКУПНО ИЗДАЦИ</t>
  </si>
  <si>
    <r>
      <t>МАТЕРИЈАЛИ ЗА ПОСЕБНЕ НАМЕНЕ</t>
    </r>
    <r>
      <rPr>
        <b/>
        <sz val="9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                             </t>
    </r>
  </si>
  <si>
    <t>* Материјал</t>
  </si>
  <si>
    <t>* Услуге по уговору</t>
  </si>
  <si>
    <t>ТРОШКОВИ СЛУЖБЕНИХ ПУТОВАЊА</t>
  </si>
  <si>
    <t>УСЛУГЕ ПОПРАВКЕ РАЧУНАРА</t>
  </si>
  <si>
    <t>Посебaн део финансијског плана чини годишњи план прихода и примања и расхода и издатака по изворима финансирања</t>
  </si>
  <si>
    <t>На основу члана 63.Закона о високом образовању,члана 50.Закона о буџетском систему,члану 123.Статута Факултета</t>
  </si>
  <si>
    <t>425111-3</t>
  </si>
  <si>
    <t>ОБЕЗБЕЂЕЊЕ АДЕКВАТНОГ ПРОСТОРА ЗА РАД СТУД:ПАРЛАМЕНТА</t>
  </si>
  <si>
    <t>* Накнаде у натури -доплатне  маркице за превоз запослених</t>
  </si>
  <si>
    <t>НАКНАДА ТРОШКОВА ЗА ЗАПОСЛЕНЕ-ПРЕВОЗ ДО И СА ПОСЛА</t>
  </si>
  <si>
    <t>ПЛАНИРАНИ СУФИЦИТ</t>
  </si>
  <si>
    <t>*Накнада трошкова за запослене -превоз до и са посла( у новцу)</t>
  </si>
  <si>
    <t>НАКНАДЕ У НАТУРИ-ДОПЛАТНЕ МАРКИЦЕ ЗА ПРЕВОЗ-Ласта</t>
  </si>
  <si>
    <t>Факултет за специјалну едукацију и рехабилитацију у наредној пословној 2020.години,планира обављање следећих активности:</t>
  </si>
  <si>
    <t>А) Текуће активности</t>
  </si>
  <si>
    <t>саветодавни рад.</t>
  </si>
  <si>
    <t>* Повећање постојећег библиотечког фонда и продаје на мало у скриптарници која послује у саставу факултета.</t>
  </si>
  <si>
    <t>Из сопствених средстава планира се :</t>
  </si>
  <si>
    <t>* Набавка квалитетне рачунарске опреме за деканат, канцеларије и кабинете.</t>
  </si>
  <si>
    <t>* Набавка новог  намештаја за деканат,канцеларије,кабинете и пословне просторије.</t>
  </si>
  <si>
    <t xml:space="preserve">* Планира се кречење II и III спрата факултета, као и замена унутрашње  столарије на истим спратовима. </t>
  </si>
  <si>
    <t>* Текуће поправке и одржавање зграде</t>
  </si>
  <si>
    <t>* Реконструкција пословног простора у Светог Саве и пренамена из културне у образовну делатност.</t>
  </si>
  <si>
    <t>* Осим обављања основне делатности а то је високо образовање,Факултет ће и даље континуирано обављати научно-</t>
  </si>
  <si>
    <t>* Приходи од закупа</t>
  </si>
  <si>
    <t>* Сопствени приходи -школарине и др.</t>
  </si>
  <si>
    <t>ГОДИШЊИ ПЛАН ПРИХОДА И ПРИМАЊА И РАСХОДА И ИЗДАТАКА ЗА 2020.ГОДИНУ- ПО ИЗВОРИМА ФИНАНСИРАЊА</t>
  </si>
  <si>
    <t>* Озакоњење-легализација анекса зграде факултета</t>
  </si>
  <si>
    <t>* Обезбеђење адекватног простора за рад студентског парламента</t>
  </si>
  <si>
    <t xml:space="preserve">истраживачку активност,издавачку делатност, интензивирати рад Центра за континуирану едукацију и Центра за </t>
  </si>
  <si>
    <t>ПРИХОДИ ИЗ БУЏЕТА ЗА МАТЕРИЈАЛНЕ ТРОШКОВЕ</t>
  </si>
  <si>
    <t xml:space="preserve">УСЛУГЕ ШТАМПАЊА  МОНОГРАФИЈЕ ПОВОДОМ 45 Г.РАДА ФАКУЛТЕТА </t>
  </si>
  <si>
    <t xml:space="preserve">* Уградња лифта </t>
  </si>
  <si>
    <t>* Штампање и објављивање Монографије поводом 45.година постојања и рада факултета</t>
  </si>
  <si>
    <t>за финансирањем истих.</t>
  </si>
  <si>
    <t>ШТАМПАЊЕ МОНОГРАФИЈЕ ПОВОДОМ 45 ГОД.РАДА ФАКУЛТЕТА</t>
  </si>
  <si>
    <t>* Суфинансирање Министарства у штампању Монографије факултета</t>
  </si>
  <si>
    <t>ПРИХОДИ ОД ШКОЛАРИНА ЗА ОСНОВНЕ,МАСТЕР И ДОКТОРСКЕ СТУДИЈЕ</t>
  </si>
  <si>
    <t>ИЗДАЦИ ЗА ЦИП,УДК,ИСБН</t>
  </si>
  <si>
    <t>УСЛУГЕ ШТАМПАЊА ДИПЛОМА,МАРКЕТИНШКОГ МАТЕРИЈАЛА</t>
  </si>
  <si>
    <t>УСЛУГЕ НАУКЕ-ПРОЈЕКТИ АУТОРСКИ ХОНОРАРИ,</t>
  </si>
  <si>
    <t xml:space="preserve">УСЛУГЕ ОБРАЗОВАЊА( ТРЕЋИНЦИ,АУТ.ХОНОРАРИ </t>
  </si>
  <si>
    <t>ТРОШКОВИ ТЕЛЕФОНА,КАБЛОВСКА, ИНТЕРНЕТ</t>
  </si>
  <si>
    <t>НАГРАДЕ ЗАПОСЛЕНИМА ЗА ДАН ФАКУЛТЕТА,8.МАРТ, НОВА ГОД</t>
  </si>
  <si>
    <t>Београд, 2019.године</t>
  </si>
  <si>
    <t>* Прослава јубилеја поводом издавања Монографије за 45 година постојања и рада факултета</t>
  </si>
  <si>
    <t>* Из буџета републике Србије-трансфери за материјалне трошкове</t>
  </si>
  <si>
    <t>* Из буџета републике Србије-трансфери за докторске студије</t>
  </si>
  <si>
    <t>* Суфинансирање Министарства-научни скуп, часопис специј.едукација и научно истраж.рад</t>
  </si>
  <si>
    <t>* Из буџета републике Србије-трансфери Министарства просвете за зараде</t>
  </si>
  <si>
    <t xml:space="preserve">* Суфинансирање Министарства-кречење II и III спрата и замена унутрашње столарије </t>
  </si>
  <si>
    <t>2. Планирани расходи и издаци за  2020. годину су :</t>
  </si>
  <si>
    <t>1.  Планирани приходи и примања за финансирање рада факултета у 2020.години састоје се из следећих средстава:</t>
  </si>
  <si>
    <t xml:space="preserve"> Укупно планирана средства за 2020.годину.</t>
  </si>
  <si>
    <t>* Социјална давања запосленима( отпремнине,солидарне помоћи)</t>
  </si>
  <si>
    <t>* Награда запосленима-дан факултета,8.март,новог.честитка</t>
  </si>
  <si>
    <t>ПРИХОДИ ИЗ БУЏЕТА-Суфинансирање часописа Специјална едукација и рехаб.,и научно истраж.рад</t>
  </si>
  <si>
    <t xml:space="preserve">ПРИХОДИ ИЗ БУЏЕТА -СУФИНАНСИРАЊЕ кречења II и III спрата и замена унутрашње столарије </t>
  </si>
  <si>
    <t>ПРИХОДИ ИЗ БУЏЕТА -СУФИНАНСИРАЊЕ уградње лифта</t>
  </si>
  <si>
    <t>* Суфинансирање Министарства за уградњу лифта</t>
  </si>
  <si>
    <t>* Суфинансирање Министарства за легализацију-озакоњење анекса зграде факултета</t>
  </si>
  <si>
    <t>ПРИХОДИ ИЗ БУЏЕТА -СУФИНАНСИРАЊЕ легализације-озакоњења анекса зграде факултета</t>
  </si>
  <si>
    <t xml:space="preserve"> ОСТАЛЕ АДМИНИСТРАТИВНЕ УСЛУГЕ-ДМТ 1</t>
  </si>
  <si>
    <t>в.д. Шеф рачуноводства</t>
  </si>
  <si>
    <t xml:space="preserve">МАШИНЕ И ОПРЕМА </t>
  </si>
  <si>
    <t>Рачунарска опрема (сопс. и са пројеката)</t>
  </si>
  <si>
    <t xml:space="preserve">Опрема за домаћинство </t>
  </si>
  <si>
    <t xml:space="preserve">НАМЕШТАЈ </t>
  </si>
  <si>
    <t>425119-1</t>
  </si>
  <si>
    <t>Уградња лифта</t>
  </si>
  <si>
    <t>Легализација  анекса зграде факултета</t>
  </si>
  <si>
    <t>РЕПУБЛИЧКЕ ТАКСЕ</t>
  </si>
  <si>
    <t>МАТЕРИЈАЛ ЗА ПОСЕБНЕ НАМЕНЕ</t>
  </si>
  <si>
    <t>ТРОШКОВИ ЕЛЕКТРИЧНЕ ЕНЕРГИЈЕ</t>
  </si>
  <si>
    <t>ТРОШКОВИ  ДАЉИНСКОГ ГРЕЈАЊА</t>
  </si>
  <si>
    <t>Ауторски хонорари за издавање књига</t>
  </si>
  <si>
    <t xml:space="preserve">РЕПРЕЗЕНТАЦИЈА  за међ.конф, научне скупове, јубилеје                            </t>
  </si>
  <si>
    <t xml:space="preserve">да ресорно Министарство Просвете,науке и технолошког развоја као и Министарство правде усвоји наше захтеве </t>
  </si>
  <si>
    <t>Планиране  активности  укључују пројекцију  за пословну 2020. и њима се  може приступити једино у случају</t>
  </si>
  <si>
    <t>дошло се на основу анализа извршења плана за 2018.и 2019.годину, као и одобрених апропријација Министарства</t>
  </si>
  <si>
    <t>просвете, науке и технолошког развоја.</t>
  </si>
  <si>
    <t>До укупно планираних средстава (прихода,примања,расхода и издатака) у Предлогу финансијског плана за 2020.годину</t>
  </si>
  <si>
    <t>ИЗДАЦИ - КЛАСА 4 и 5</t>
  </si>
  <si>
    <t>ПРИМАЊА  класа 7 и 8</t>
  </si>
  <si>
    <t>ОСТАЛИ ПОРЕЗИ</t>
  </si>
  <si>
    <t>* Легализација анекса и остали порези</t>
  </si>
  <si>
    <t>* Машине и опрема - лифт, наместај, опрема...</t>
  </si>
  <si>
    <t xml:space="preserve">Остале услуге и материјал за текуће поправке 2-3 спрат </t>
  </si>
  <si>
    <t>ОСТАЛЕ СПЕЦИЈАЛИЗОВАНЕ УСЛУГЕ-Услуге лектуре књига и часописа</t>
  </si>
  <si>
    <t>ОСТАЛЕ СПЕЦИЈАЛИЗОВАНЕ УСЛУГЕ ( СТУД. ПРОДЕКАН, Дукић)</t>
  </si>
  <si>
    <t xml:space="preserve">УСЛУГЕ ПРЕВОЂЕЊА </t>
  </si>
  <si>
    <t xml:space="preserve">Акредитација Центра за дислексију,  Фасперове покретне слике </t>
  </si>
  <si>
    <t>* Набавка новог  намештаја за деканат, канцеларије, кабинете и пословне просторије</t>
  </si>
  <si>
    <t>* Набавка квалитетне рачунарске опреме за деканат, канцеларије и кабинете</t>
  </si>
  <si>
    <t>* Акредитација Центра за дислексију, пројекат Фасперове покретне слике</t>
  </si>
  <si>
    <t>ОСТАЛИ ИЗДАЦИ ЗА СТР.УСАВРШАВАЊЕ-ТРОШКОВИ ПРЕМА УНИВЕРЗИТЕТУ,  учлањење у британску Асоцијацију за дислексију</t>
  </si>
  <si>
    <t xml:space="preserve">                           ФИНАНСИЈСКИ  ПЛАН  ЗА 2020.ГОДИНУ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</si>
</sst>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RSD&quot;;\-#,##0\ &quot;RSD&quot;"/>
    <numFmt numFmtId="175" formatCode="#,##0\ &quot;RSD&quot;;[Red]\-#,##0\ &quot;RSD&quot;"/>
    <numFmt numFmtId="176" formatCode="#,##0.00\ &quot;RSD&quot;;\-#,##0.00\ &quot;RSD&quot;"/>
    <numFmt numFmtId="177" formatCode="#,##0.00\ &quot;RSD&quot;;[Red]\-#,##0.00\ &quot;RSD&quot;"/>
    <numFmt numFmtId="178" formatCode="_-* #,##0\ &quot;RSD&quot;_-;\-* #,##0\ &quot;RSD&quot;_-;_-* &quot;-&quot;\ &quot;RSD&quot;_-;_-@_-"/>
    <numFmt numFmtId="179" formatCode="_-* #,##0\ _R_S_D_-;\-* #,##0\ _R_S_D_-;_-* &quot;-&quot;\ _R_S_D_-;_-@_-"/>
    <numFmt numFmtId="180" formatCode="_-* #,##0.00\ &quot;RSD&quot;_-;\-* #,##0.00\ &quot;RSD&quot;_-;_-* &quot;-&quot;??\ &quot;RSD&quot;_-;_-@_-"/>
    <numFmt numFmtId="181" formatCode="_-* #,##0.00\ _R_S_D_-;\-* #,##0.00\ _R_S_D_-;_-* &quot;-&quot;??\ _R_S_D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"/>
    <numFmt numFmtId="196" formatCode="[$-241A]d\.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43" fontId="7" fillId="0" borderId="0" xfId="42" applyFont="1" applyAlignment="1">
      <alignment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/>
    </xf>
    <xf numFmtId="43" fontId="7" fillId="33" borderId="10" xfId="42" applyFont="1" applyFill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3" fillId="34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3" fontId="7" fillId="34" borderId="10" xfId="42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33" borderId="10" xfId="42" applyNumberFormat="1" applyFont="1" applyFill="1" applyBorder="1" applyAlignment="1">
      <alignment/>
    </xf>
    <xf numFmtId="43" fontId="7" fillId="33" borderId="10" xfId="42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43" fontId="8" fillId="33" borderId="0" xfId="42" applyFont="1" applyFill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4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left"/>
    </xf>
    <xf numFmtId="43" fontId="7" fillId="35" borderId="10" xfId="42" applyFont="1" applyFill="1" applyBorder="1" applyAlignment="1">
      <alignment/>
    </xf>
    <xf numFmtId="43" fontId="7" fillId="35" borderId="10" xfId="42" applyFont="1" applyFill="1" applyBorder="1" applyAlignment="1">
      <alignment horizontal="center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4" fontId="8" fillId="0" borderId="0" xfId="0" applyNumberFormat="1" applyFont="1" applyAlignment="1">
      <alignment/>
    </xf>
    <xf numFmtId="0" fontId="36" fillId="0" borderId="0" xfId="0" applyFont="1" applyAlignment="1">
      <alignment/>
    </xf>
    <xf numFmtId="43" fontId="7" fillId="35" borderId="12" xfId="42" applyFont="1" applyFill="1" applyBorder="1" applyAlignment="1">
      <alignment horizontal="center"/>
    </xf>
    <xf numFmtId="0" fontId="52" fillId="35" borderId="12" xfId="0" applyFont="1" applyFill="1" applyBorder="1" applyAlignment="1">
      <alignment horizontal="left"/>
    </xf>
    <xf numFmtId="0" fontId="16" fillId="35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3" fontId="12" fillId="35" borderId="10" xfId="42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3" fontId="12" fillId="35" borderId="10" xfId="42" applyFont="1" applyFill="1" applyBorder="1" applyAlignment="1">
      <alignment wrapText="1"/>
    </xf>
    <xf numFmtId="43" fontId="12" fillId="35" borderId="10" xfId="42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0" fontId="2" fillId="0" borderId="13" xfId="0" applyFont="1" applyBorder="1" applyAlignment="1">
      <alignment wrapText="1"/>
    </xf>
    <xf numFmtId="43" fontId="53" fillId="35" borderId="12" xfId="42" applyFont="1" applyFill="1" applyBorder="1" applyAlignment="1">
      <alignment horizontal="center"/>
    </xf>
    <xf numFmtId="4" fontId="53" fillId="33" borderId="12" xfId="0" applyNumberFormat="1" applyFont="1" applyFill="1" applyBorder="1" applyAlignment="1">
      <alignment/>
    </xf>
    <xf numFmtId="43" fontId="53" fillId="35" borderId="10" xfId="42" applyFont="1" applyFill="1" applyBorder="1" applyAlignment="1">
      <alignment/>
    </xf>
    <xf numFmtId="4" fontId="0" fillId="0" borderId="0" xfId="0" applyNumberFormat="1" applyAlignment="1">
      <alignment/>
    </xf>
    <xf numFmtId="0" fontId="4" fillId="36" borderId="10" xfId="0" applyFont="1" applyFill="1" applyBorder="1" applyAlignment="1">
      <alignment horizontal="left"/>
    </xf>
    <xf numFmtId="0" fontId="4" fillId="36" borderId="13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4" fontId="7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3" fillId="35" borderId="13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0" xfId="0" applyBorder="1" applyAlignment="1">
      <alignment wrapText="1"/>
    </xf>
    <xf numFmtId="0" fontId="52" fillId="33" borderId="13" xfId="0" applyFont="1" applyFill="1" applyBorder="1" applyAlignment="1">
      <alignment horizontal="left" wrapText="1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4" fontId="8" fillId="33" borderId="14" xfId="42" applyNumberFormat="1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4" fontId="7" fillId="35" borderId="10" xfId="0" applyNumberFormat="1" applyFont="1" applyFill="1" applyBorder="1" applyAlignment="1">
      <alignment wrapText="1"/>
    </xf>
    <xf numFmtId="0" fontId="4" fillId="36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8" fillId="36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/>
    </xf>
    <xf numFmtId="0" fontId="4" fillId="37" borderId="12" xfId="0" applyFont="1" applyFill="1" applyBorder="1" applyAlignment="1">
      <alignment/>
    </xf>
    <xf numFmtId="43" fontId="7" fillId="37" borderId="10" xfId="42" applyFont="1" applyFill="1" applyBorder="1" applyAlignment="1">
      <alignment horizontal="center"/>
    </xf>
    <xf numFmtId="0" fontId="0" fillId="0" borderId="0" xfId="0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7" fillId="0" borderId="0" xfId="0" applyFont="1" applyAlignment="1">
      <alignment/>
    </xf>
    <xf numFmtId="43" fontId="7" fillId="35" borderId="10" xfId="42" applyFont="1" applyFill="1" applyBorder="1" applyAlignment="1">
      <alignment/>
    </xf>
    <xf numFmtId="43" fontId="12" fillId="37" borderId="10" xfId="42" applyFont="1" applyFill="1" applyBorder="1" applyAlignment="1">
      <alignment/>
    </xf>
    <xf numFmtId="4" fontId="7" fillId="0" borderId="0" xfId="0" applyNumberFormat="1" applyFont="1" applyBorder="1" applyAlignment="1">
      <alignment horizontal="right"/>
    </xf>
    <xf numFmtId="43" fontId="12" fillId="35" borderId="10" xfId="42" applyFont="1" applyFill="1" applyBorder="1" applyAlignment="1">
      <alignment/>
    </xf>
    <xf numFmtId="0" fontId="54" fillId="36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/>
    </xf>
    <xf numFmtId="0" fontId="10" fillId="38" borderId="15" xfId="0" applyFont="1" applyFill="1" applyBorder="1" applyAlignment="1">
      <alignment/>
    </xf>
    <xf numFmtId="0" fontId="10" fillId="38" borderId="16" xfId="0" applyFont="1" applyFill="1" applyBorder="1" applyAlignment="1">
      <alignment/>
    </xf>
    <xf numFmtId="4" fontId="8" fillId="38" borderId="16" xfId="0" applyNumberFormat="1" applyFont="1" applyFill="1" applyBorder="1" applyAlignment="1">
      <alignment/>
    </xf>
    <xf numFmtId="4" fontId="10" fillId="38" borderId="17" xfId="42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43" fontId="7" fillId="33" borderId="0" xfId="42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171" fontId="0" fillId="0" borderId="0" xfId="0" applyNumberFormat="1" applyAlignment="1">
      <alignment/>
    </xf>
    <xf numFmtId="0" fontId="8" fillId="0" borderId="0" xfId="0" applyFont="1" applyBorder="1" applyAlignment="1">
      <alignment horizontal="right"/>
    </xf>
    <xf numFmtId="0" fontId="10" fillId="38" borderId="18" xfId="0" applyFont="1" applyFill="1" applyBorder="1" applyAlignment="1">
      <alignment/>
    </xf>
    <xf numFmtId="0" fontId="10" fillId="38" borderId="19" xfId="0" applyFont="1" applyFill="1" applyBorder="1" applyAlignment="1">
      <alignment/>
    </xf>
    <xf numFmtId="4" fontId="8" fillId="38" borderId="19" xfId="0" applyNumberFormat="1" applyFont="1" applyFill="1" applyBorder="1" applyAlignment="1">
      <alignment/>
    </xf>
    <xf numFmtId="4" fontId="10" fillId="38" borderId="2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43" fontId="7" fillId="37" borderId="10" xfId="42" applyFont="1" applyFill="1" applyBorder="1" applyAlignment="1">
      <alignment/>
    </xf>
    <xf numFmtId="43" fontId="7" fillId="37" borderId="10" xfId="42" applyFont="1" applyFill="1" applyBorder="1" applyAlignment="1">
      <alignment/>
    </xf>
    <xf numFmtId="4" fontId="13" fillId="0" borderId="0" xfId="0" applyNumberFormat="1" applyFont="1" applyAlignment="1">
      <alignment/>
    </xf>
    <xf numFmtId="0" fontId="11" fillId="37" borderId="12" xfId="0" applyFont="1" applyFill="1" applyBorder="1" applyAlignment="1">
      <alignment horizontal="left"/>
    </xf>
    <xf numFmtId="0" fontId="2" fillId="37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171" fontId="8" fillId="33" borderId="14" xfId="42" applyNumberFormat="1" applyFont="1" applyFill="1" applyBorder="1" applyAlignment="1">
      <alignment/>
    </xf>
    <xf numFmtId="4" fontId="10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0" fillId="0" borderId="0" xfId="0" applyNumberFormat="1" applyFont="1" applyAlignment="1">
      <alignment/>
    </xf>
    <xf numFmtId="0" fontId="56" fillId="0" borderId="0" xfId="0" applyFont="1" applyAlignment="1">
      <alignment/>
    </xf>
    <xf numFmtId="4" fontId="9" fillId="0" borderId="0" xfId="0" applyNumberFormat="1" applyFont="1" applyAlignment="1">
      <alignment/>
    </xf>
    <xf numFmtId="0" fontId="56" fillId="0" borderId="0" xfId="0" applyFont="1" applyAlignment="1">
      <alignment/>
    </xf>
    <xf numFmtId="4" fontId="8" fillId="36" borderId="10" xfId="0" applyNumberFormat="1" applyFont="1" applyFill="1" applyBorder="1" applyAlignment="1">
      <alignment/>
    </xf>
    <xf numFmtId="4" fontId="7" fillId="33" borderId="10" xfId="42" applyNumberFormat="1" applyFont="1" applyFill="1" applyBorder="1" applyAlignment="1">
      <alignment/>
    </xf>
    <xf numFmtId="4" fontId="8" fillId="37" borderId="10" xfId="42" applyNumberFormat="1" applyFont="1" applyFill="1" applyBorder="1" applyAlignment="1">
      <alignment/>
    </xf>
    <xf numFmtId="4" fontId="8" fillId="35" borderId="10" xfId="42" applyNumberFormat="1" applyFont="1" applyFill="1" applyBorder="1" applyAlignment="1">
      <alignment/>
    </xf>
    <xf numFmtId="4" fontId="8" fillId="36" borderId="10" xfId="42" applyNumberFormat="1" applyFont="1" applyFill="1" applyBorder="1" applyAlignment="1">
      <alignment/>
    </xf>
    <xf numFmtId="4" fontId="8" fillId="36" borderId="10" xfId="42" applyNumberFormat="1" applyFont="1" applyFill="1" applyBorder="1" applyAlignment="1">
      <alignment/>
    </xf>
    <xf numFmtId="4" fontId="7" fillId="35" borderId="10" xfId="42" applyNumberFormat="1" applyFont="1" applyFill="1" applyBorder="1" applyAlignment="1">
      <alignment/>
    </xf>
    <xf numFmtId="4" fontId="7" fillId="35" borderId="10" xfId="42" applyNumberFormat="1" applyFont="1" applyFill="1" applyBorder="1" applyAlignment="1">
      <alignment/>
    </xf>
    <xf numFmtId="4" fontId="7" fillId="36" borderId="10" xfId="42" applyNumberFormat="1" applyFont="1" applyFill="1" applyBorder="1" applyAlignment="1">
      <alignment/>
    </xf>
    <xf numFmtId="0" fontId="4" fillId="36" borderId="13" xfId="0" applyFont="1" applyFill="1" applyBorder="1" applyAlignment="1">
      <alignment horizontal="left"/>
    </xf>
    <xf numFmtId="4" fontId="7" fillId="33" borderId="21" xfId="42" applyNumberFormat="1" applyFont="1" applyFill="1" applyBorder="1" applyAlignment="1">
      <alignment/>
    </xf>
    <xf numFmtId="4" fontId="8" fillId="36" borderId="22" xfId="0" applyNumberFormat="1" applyFont="1" applyFill="1" applyBorder="1" applyAlignment="1">
      <alignment horizontal="right"/>
    </xf>
    <xf numFmtId="4" fontId="7" fillId="0" borderId="22" xfId="0" applyNumberFormat="1" applyFont="1" applyBorder="1" applyAlignment="1">
      <alignment/>
    </xf>
    <xf numFmtId="4" fontId="8" fillId="36" borderId="22" xfId="42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57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4" fillId="36" borderId="13" xfId="0" applyFont="1" applyFill="1" applyBorder="1" applyAlignment="1">
      <alignment wrapText="1"/>
    </xf>
    <xf numFmtId="4" fontId="8" fillId="35" borderId="22" xfId="42" applyNumberFormat="1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4" fillId="36" borderId="13" xfId="0" applyFont="1" applyFill="1" applyBorder="1" applyAlignment="1">
      <alignment/>
    </xf>
    <xf numFmtId="4" fontId="8" fillId="37" borderId="23" xfId="42" applyNumberFormat="1" applyFont="1" applyFill="1" applyBorder="1" applyAlignment="1">
      <alignment/>
    </xf>
    <xf numFmtId="0" fontId="4" fillId="37" borderId="13" xfId="0" applyFont="1" applyFill="1" applyBorder="1" applyAlignment="1">
      <alignment/>
    </xf>
    <xf numFmtId="4" fontId="8" fillId="36" borderId="22" xfId="0" applyNumberFormat="1" applyFont="1" applyFill="1" applyBorder="1" applyAlignment="1">
      <alignment/>
    </xf>
    <xf numFmtId="4" fontId="7" fillId="35" borderId="22" xfId="0" applyNumberFormat="1" applyFont="1" applyFill="1" applyBorder="1" applyAlignment="1">
      <alignment/>
    </xf>
    <xf numFmtId="4" fontId="53" fillId="35" borderId="2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4" fontId="8" fillId="36" borderId="22" xfId="42" applyNumberFormat="1" applyFont="1" applyFill="1" applyBorder="1" applyAlignment="1">
      <alignment/>
    </xf>
    <xf numFmtId="4" fontId="7" fillId="0" borderId="22" xfId="0" applyNumberFormat="1" applyFont="1" applyBorder="1" applyAlignment="1">
      <alignment/>
    </xf>
    <xf numFmtId="4" fontId="7" fillId="36" borderId="22" xfId="42" applyNumberFormat="1" applyFont="1" applyFill="1" applyBorder="1" applyAlignment="1">
      <alignment/>
    </xf>
    <xf numFmtId="4" fontId="7" fillId="35" borderId="22" xfId="42" applyNumberFormat="1" applyFont="1" applyFill="1" applyBorder="1" applyAlignment="1">
      <alignment/>
    </xf>
    <xf numFmtId="4" fontId="8" fillId="37" borderId="10" xfId="42" applyNumberFormat="1" applyFont="1" applyFill="1" applyBorder="1" applyAlignment="1">
      <alignment/>
    </xf>
    <xf numFmtId="4" fontId="8" fillId="36" borderId="10" xfId="0" applyNumberFormat="1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4" fontId="7" fillId="37" borderId="10" xfId="42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35" borderId="24" xfId="42" applyNumberFormat="1" applyFont="1" applyFill="1" applyBorder="1" applyAlignment="1">
      <alignment/>
    </xf>
    <xf numFmtId="4" fontId="7" fillId="0" borderId="22" xfId="0" applyNumberFormat="1" applyFont="1" applyBorder="1" applyAlignment="1">
      <alignment wrapText="1"/>
    </xf>
    <xf numFmtId="4" fontId="8" fillId="36" borderId="22" xfId="0" applyNumberFormat="1" applyFont="1" applyFill="1" applyBorder="1" applyAlignment="1">
      <alignment wrapText="1"/>
    </xf>
    <xf numFmtId="4" fontId="7" fillId="0" borderId="22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/>
    </xf>
    <xf numFmtId="4" fontId="8" fillId="35" borderId="21" xfId="0" applyNumberFormat="1" applyFont="1" applyFill="1" applyBorder="1" applyAlignment="1">
      <alignment horizontal="right"/>
    </xf>
    <xf numFmtId="4" fontId="8" fillId="35" borderId="26" xfId="0" applyNumberFormat="1" applyFont="1" applyFill="1" applyBorder="1" applyAlignment="1">
      <alignment horizontal="right"/>
    </xf>
    <xf numFmtId="4" fontId="8" fillId="39" borderId="22" xfId="42" applyNumberFormat="1" applyFont="1" applyFill="1" applyBorder="1" applyAlignment="1">
      <alignment/>
    </xf>
    <xf numFmtId="4" fontId="8" fillId="39" borderId="10" xfId="42" applyNumberFormat="1" applyFont="1" applyFill="1" applyBorder="1" applyAlignment="1">
      <alignment/>
    </xf>
    <xf numFmtId="4" fontId="7" fillId="0" borderId="24" xfId="42" applyNumberFormat="1" applyFont="1" applyFill="1" applyBorder="1" applyAlignment="1">
      <alignment/>
    </xf>
    <xf numFmtId="4" fontId="54" fillId="37" borderId="22" xfId="0" applyNumberFormat="1" applyFont="1" applyFill="1" applyBorder="1" applyAlignment="1">
      <alignment/>
    </xf>
    <xf numFmtId="4" fontId="8" fillId="37" borderId="22" xfId="42" applyNumberFormat="1" applyFont="1" applyFill="1" applyBorder="1" applyAlignment="1">
      <alignment/>
    </xf>
    <xf numFmtId="4" fontId="8" fillId="37" borderId="22" xfId="42" applyNumberFormat="1" applyFont="1" applyFill="1" applyBorder="1" applyAlignment="1">
      <alignment/>
    </xf>
    <xf numFmtId="4" fontId="8" fillId="37" borderId="22" xfId="0" applyNumberFormat="1" applyFont="1" applyFill="1" applyBorder="1" applyAlignment="1">
      <alignment/>
    </xf>
    <xf numFmtId="4" fontId="8" fillId="37" borderId="10" xfId="0" applyNumberFormat="1" applyFont="1" applyFill="1" applyBorder="1" applyAlignment="1">
      <alignment/>
    </xf>
    <xf numFmtId="0" fontId="4" fillId="37" borderId="13" xfId="0" applyFont="1" applyFill="1" applyBorder="1" applyAlignment="1">
      <alignment horizontal="left"/>
    </xf>
    <xf numFmtId="4" fontId="54" fillId="37" borderId="22" xfId="0" applyNumberFormat="1" applyFont="1" applyFill="1" applyBorder="1" applyAlignment="1">
      <alignment horizontal="right"/>
    </xf>
    <xf numFmtId="4" fontId="54" fillId="37" borderId="22" xfId="42" applyNumberFormat="1" applyFont="1" applyFill="1" applyBorder="1" applyAlignment="1">
      <alignment/>
    </xf>
    <xf numFmtId="4" fontId="54" fillId="37" borderId="10" xfId="42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4" fontId="8" fillId="37" borderId="28" xfId="42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9" fillId="0" borderId="29" xfId="0" applyFont="1" applyBorder="1" applyAlignment="1">
      <alignment/>
    </xf>
    <xf numFmtId="0" fontId="0" fillId="0" borderId="29" xfId="0" applyBorder="1" applyAlignment="1">
      <alignment/>
    </xf>
    <xf numFmtId="4" fontId="10" fillId="0" borderId="2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55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3" fontId="17" fillId="35" borderId="10" xfId="42" applyFont="1" applyFill="1" applyBorder="1" applyAlignment="1">
      <alignment/>
    </xf>
    <xf numFmtId="4" fontId="58" fillId="0" borderId="0" xfId="0" applyNumberFormat="1" applyFont="1" applyAlignment="1">
      <alignment/>
    </xf>
    <xf numFmtId="0" fontId="4" fillId="35" borderId="10" xfId="0" applyFont="1" applyFill="1" applyBorder="1" applyAlignment="1">
      <alignment horizontal="left"/>
    </xf>
    <xf numFmtId="0" fontId="4" fillId="40" borderId="14" xfId="0" applyFont="1" applyFill="1" applyBorder="1" applyAlignment="1">
      <alignment/>
    </xf>
    <xf numFmtId="0" fontId="8" fillId="40" borderId="30" xfId="0" applyFont="1" applyFill="1" applyBorder="1" applyAlignment="1">
      <alignment horizontal="right"/>
    </xf>
    <xf numFmtId="4" fontId="16" fillId="40" borderId="14" xfId="0" applyNumberFormat="1" applyFont="1" applyFill="1" applyBorder="1" applyAlignment="1">
      <alignment horizontal="right"/>
    </xf>
    <xf numFmtId="4" fontId="8" fillId="40" borderId="14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4" fontId="8" fillId="37" borderId="10" xfId="0" applyNumberFormat="1" applyFont="1" applyFill="1" applyBorder="1" applyAlignment="1">
      <alignment horizontal="right"/>
    </xf>
    <xf numFmtId="0" fontId="4" fillId="35" borderId="13" xfId="0" applyFont="1" applyFill="1" applyBorder="1" applyAlignment="1">
      <alignment/>
    </xf>
    <xf numFmtId="4" fontId="8" fillId="37" borderId="25" xfId="42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0" fillId="0" borderId="0" xfId="0" applyNumberFormat="1" applyFont="1" applyBorder="1" applyAlignment="1" applyProtection="1">
      <alignment/>
      <protection/>
    </xf>
    <xf numFmtId="4" fontId="8" fillId="36" borderId="10" xfId="0" applyNumberFormat="1" applyFont="1" applyFill="1" applyBorder="1" applyAlignment="1">
      <alignment horizontal="right"/>
    </xf>
    <xf numFmtId="4" fontId="12" fillId="0" borderId="22" xfId="0" applyNumberFormat="1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10" fillId="0" borderId="29" xfId="0" applyNumberFormat="1" applyFont="1" applyBorder="1" applyAlignment="1" applyProtection="1">
      <alignment/>
      <protection/>
    </xf>
    <xf numFmtId="0" fontId="18" fillId="0" borderId="31" xfId="0" applyFont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1" fontId="16" fillId="33" borderId="31" xfId="0" applyNumberFormat="1" applyFont="1" applyFill="1" applyBorder="1" applyAlignment="1">
      <alignment horizontal="center"/>
    </xf>
    <xf numFmtId="1" fontId="12" fillId="33" borderId="34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4" fontId="7" fillId="35" borderId="13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8.8515625" style="0" customWidth="1"/>
    <col min="2" max="2" width="45.7109375" style="0" customWidth="1"/>
    <col min="3" max="3" width="18.421875" style="16" customWidth="1"/>
    <col min="4" max="4" width="14.8515625" style="0" customWidth="1"/>
    <col min="5" max="5" width="15.421875" style="0" customWidth="1"/>
    <col min="6" max="6" width="18.57421875" style="85" customWidth="1"/>
    <col min="7" max="7" width="14.57421875" style="0" customWidth="1"/>
    <col min="8" max="8" width="19.421875" style="0" bestFit="1" customWidth="1"/>
    <col min="9" max="9" width="12.7109375" style="0" bestFit="1" customWidth="1"/>
  </cols>
  <sheetData>
    <row r="1" spans="2:3" ht="15.75">
      <c r="B1" s="2" t="s">
        <v>4</v>
      </c>
      <c r="C1" s="15"/>
    </row>
    <row r="2" spans="2:3" ht="15.75">
      <c r="B2" s="2" t="s">
        <v>5</v>
      </c>
      <c r="C2" s="15"/>
    </row>
    <row r="3" spans="2:3" ht="15.75">
      <c r="B3" s="2" t="s">
        <v>6</v>
      </c>
      <c r="C3" s="15"/>
    </row>
    <row r="4" spans="2:3" ht="15.75">
      <c r="B4" s="2"/>
      <c r="C4" s="15"/>
    </row>
    <row r="5" spans="1:7" ht="15">
      <c r="A5" s="109" t="s">
        <v>108</v>
      </c>
      <c r="C5" s="22"/>
      <c r="D5" s="23"/>
      <c r="E5" s="23"/>
      <c r="F5" s="86"/>
      <c r="G5" s="23"/>
    </row>
    <row r="6" spans="1:7" ht="15">
      <c r="A6" s="109" t="s">
        <v>8</v>
      </c>
      <c r="C6" s="22"/>
      <c r="D6" s="23"/>
      <c r="E6" s="23"/>
      <c r="F6" s="86"/>
      <c r="G6" s="23"/>
    </row>
    <row r="7" spans="2:7" ht="15.75">
      <c r="B7" s="21"/>
      <c r="C7" s="22"/>
      <c r="D7" s="23"/>
      <c r="E7" s="23"/>
      <c r="F7" s="86"/>
      <c r="G7" s="23"/>
    </row>
    <row r="8" spans="1:7" ht="21">
      <c r="A8" s="24"/>
      <c r="B8" s="32" t="s">
        <v>199</v>
      </c>
      <c r="C8" s="33"/>
      <c r="D8" s="25"/>
      <c r="E8" s="24"/>
      <c r="F8" s="87"/>
      <c r="G8" s="24"/>
    </row>
    <row r="9" spans="2:3" ht="15.75">
      <c r="B9" s="2" t="s">
        <v>1</v>
      </c>
      <c r="C9" s="15"/>
    </row>
    <row r="10" spans="2:7" ht="18.75">
      <c r="B10" s="26" t="s">
        <v>2</v>
      </c>
      <c r="C10" s="114" t="s">
        <v>95</v>
      </c>
      <c r="D10" s="114"/>
      <c r="E10" s="28"/>
      <c r="F10" s="87"/>
      <c r="G10" s="28"/>
    </row>
    <row r="11" spans="1:7" ht="15">
      <c r="A11" s="110" t="s">
        <v>116</v>
      </c>
      <c r="B11" s="41"/>
      <c r="C11" s="42"/>
      <c r="D11" s="41"/>
      <c r="E11" s="41"/>
      <c r="F11" s="123"/>
      <c r="G11" s="41"/>
    </row>
    <row r="12" spans="1:7" ht="15">
      <c r="A12" s="110"/>
      <c r="B12" s="41"/>
      <c r="C12" s="29"/>
      <c r="D12" s="41"/>
      <c r="E12" s="41"/>
      <c r="F12" s="41"/>
      <c r="G12" s="41"/>
    </row>
    <row r="13" spans="1:7" ht="15">
      <c r="A13" s="41" t="s">
        <v>117</v>
      </c>
      <c r="B13" s="41"/>
      <c r="C13" s="42"/>
      <c r="D13" s="41"/>
      <c r="E13" s="41"/>
      <c r="F13" s="123"/>
      <c r="G13" s="41"/>
    </row>
    <row r="14" spans="1:7" ht="15.75">
      <c r="A14" s="24" t="s">
        <v>126</v>
      </c>
      <c r="B14" s="41"/>
      <c r="C14" s="42"/>
      <c r="D14" s="41"/>
      <c r="E14" s="41"/>
      <c r="F14" s="123"/>
      <c r="G14" s="41"/>
    </row>
    <row r="15" spans="1:7" ht="15.75">
      <c r="A15" s="24" t="s">
        <v>132</v>
      </c>
      <c r="B15" s="41"/>
      <c r="C15" s="42"/>
      <c r="D15" s="41"/>
      <c r="E15" s="41"/>
      <c r="F15" s="123"/>
      <c r="G15" s="41"/>
    </row>
    <row r="16" spans="1:7" ht="15.75">
      <c r="A16" s="24" t="s">
        <v>118</v>
      </c>
      <c r="B16" s="41"/>
      <c r="C16" s="42"/>
      <c r="D16" s="41"/>
      <c r="E16" s="41"/>
      <c r="F16" s="123"/>
      <c r="G16" s="41"/>
    </row>
    <row r="17" spans="1:7" ht="15.75">
      <c r="A17" s="24" t="s">
        <v>119</v>
      </c>
      <c r="B17" s="41"/>
      <c r="C17" s="42"/>
      <c r="D17" s="41"/>
      <c r="E17" s="41"/>
      <c r="F17" s="123"/>
      <c r="G17" s="41"/>
    </row>
    <row r="18" spans="1:7" ht="15.75">
      <c r="A18" s="24"/>
      <c r="B18" s="41"/>
      <c r="C18" s="42"/>
      <c r="D18" s="41"/>
      <c r="E18" s="41"/>
      <c r="F18" s="123"/>
      <c r="G18" s="41"/>
    </row>
    <row r="19" spans="1:7" ht="15.75">
      <c r="A19" s="24"/>
      <c r="B19" s="41"/>
      <c r="C19" s="42"/>
      <c r="D19" s="41"/>
      <c r="E19" s="41"/>
      <c r="F19" s="123"/>
      <c r="G19" s="41"/>
    </row>
    <row r="20" spans="1:7" ht="15.75">
      <c r="A20" s="24" t="s">
        <v>7</v>
      </c>
      <c r="B20" s="41"/>
      <c r="C20" s="42"/>
      <c r="D20" s="41"/>
      <c r="E20" s="41"/>
      <c r="F20" s="123"/>
      <c r="G20" s="41"/>
    </row>
    <row r="21" spans="1:7" ht="15.75">
      <c r="A21" s="24" t="s">
        <v>123</v>
      </c>
      <c r="B21" s="41"/>
      <c r="C21" s="42"/>
      <c r="D21" s="41"/>
      <c r="E21" s="41"/>
      <c r="F21" s="123"/>
      <c r="G21" s="41"/>
    </row>
    <row r="22" spans="1:7" ht="15.75">
      <c r="A22" s="24" t="s">
        <v>122</v>
      </c>
      <c r="B22" s="41"/>
      <c r="C22" s="42"/>
      <c r="D22" s="41"/>
      <c r="E22" s="41"/>
      <c r="F22" s="123"/>
      <c r="G22" s="41"/>
    </row>
    <row r="23" spans="1:7" ht="15.75">
      <c r="A23" s="24" t="s">
        <v>121</v>
      </c>
      <c r="B23" s="41"/>
      <c r="C23" s="42"/>
      <c r="D23" s="41"/>
      <c r="E23" s="41"/>
      <c r="F23" s="123"/>
      <c r="G23" s="41"/>
    </row>
    <row r="24" spans="1:7" ht="15.75">
      <c r="A24" s="24" t="s">
        <v>125</v>
      </c>
      <c r="B24" s="41"/>
      <c r="C24" s="42"/>
      <c r="D24" s="41"/>
      <c r="E24" s="41"/>
      <c r="F24" s="123"/>
      <c r="G24" s="41"/>
    </row>
    <row r="25" spans="1:7" ht="15.75">
      <c r="A25" s="24" t="s">
        <v>136</v>
      </c>
      <c r="B25" s="41"/>
      <c r="C25" s="42"/>
      <c r="D25" s="41"/>
      <c r="E25" s="41"/>
      <c r="F25" s="123"/>
      <c r="G25" s="41"/>
    </row>
    <row r="26" spans="1:7" ht="15.75">
      <c r="A26" s="24" t="s">
        <v>135</v>
      </c>
      <c r="B26" s="41"/>
      <c r="C26" s="42"/>
      <c r="D26" s="41"/>
      <c r="E26" s="41"/>
      <c r="F26" s="123"/>
      <c r="G26" s="41"/>
    </row>
    <row r="27" spans="1:7" ht="15.75">
      <c r="A27" s="24" t="s">
        <v>130</v>
      </c>
      <c r="B27" s="41"/>
      <c r="C27" s="42"/>
      <c r="D27" s="41"/>
      <c r="E27" s="41"/>
      <c r="F27" s="123"/>
      <c r="G27" s="41"/>
    </row>
    <row r="28" spans="1:7" ht="15.75">
      <c r="A28" s="24"/>
      <c r="B28" s="41"/>
      <c r="C28" s="42"/>
      <c r="D28" s="41"/>
      <c r="E28" s="41"/>
      <c r="F28" s="123"/>
      <c r="G28" s="41"/>
    </row>
    <row r="29" spans="1:3" s="124" customFormat="1" ht="15.75">
      <c r="A29" s="24" t="s">
        <v>181</v>
      </c>
      <c r="C29" s="111"/>
    </row>
    <row r="30" s="124" customFormat="1" ht="15.75">
      <c r="A30" s="124" t="s">
        <v>180</v>
      </c>
    </row>
    <row r="31" spans="1:7" ht="15.75">
      <c r="A31" s="24" t="s">
        <v>137</v>
      </c>
      <c r="B31" s="41"/>
      <c r="C31" s="42"/>
      <c r="D31" s="41"/>
      <c r="E31" s="41"/>
      <c r="F31" s="123"/>
      <c r="G31" s="41"/>
    </row>
    <row r="32" spans="1:7" ht="15.75">
      <c r="A32" s="24"/>
      <c r="B32" s="41"/>
      <c r="C32" s="42"/>
      <c r="D32" s="41"/>
      <c r="E32" s="41"/>
      <c r="F32" s="123"/>
      <c r="G32" s="41"/>
    </row>
    <row r="33" spans="1:3" s="126" customFormat="1" ht="15.75">
      <c r="A33" s="2" t="s">
        <v>120</v>
      </c>
      <c r="C33" s="127"/>
    </row>
    <row r="34" spans="1:3" ht="15.75">
      <c r="A34" s="24" t="s">
        <v>148</v>
      </c>
      <c r="B34" s="128"/>
      <c r="C34" s="111"/>
    </row>
    <row r="35" spans="1:3" ht="15.75">
      <c r="A35" s="24" t="s">
        <v>131</v>
      </c>
      <c r="B35" s="128"/>
      <c r="C35" s="111"/>
    </row>
    <row r="36" spans="1:3" ht="15.75">
      <c r="A36" s="24" t="s">
        <v>195</v>
      </c>
      <c r="B36" s="128"/>
      <c r="C36" s="111"/>
    </row>
    <row r="37" spans="1:3" ht="15.75">
      <c r="A37" s="24" t="s">
        <v>196</v>
      </c>
      <c r="B37" s="128"/>
      <c r="C37" s="111"/>
    </row>
    <row r="38" spans="1:3" ht="15.75">
      <c r="A38" s="24" t="s">
        <v>197</v>
      </c>
      <c r="C38" s="15"/>
    </row>
    <row r="39" spans="2:3" ht="15.75">
      <c r="B39" s="2" t="s">
        <v>156</v>
      </c>
      <c r="C39" s="15"/>
    </row>
    <row r="40" spans="2:3" ht="15.75">
      <c r="B40" s="2"/>
      <c r="C40" s="15"/>
    </row>
    <row r="41" spans="1:3" s="126" customFormat="1" ht="15.75">
      <c r="A41" s="2" t="s">
        <v>184</v>
      </c>
      <c r="C41" s="127"/>
    </row>
    <row r="42" spans="1:3" s="126" customFormat="1" ht="15.75">
      <c r="A42" s="2" t="s">
        <v>182</v>
      </c>
      <c r="C42" s="127"/>
    </row>
    <row r="43" spans="1:3" s="126" customFormat="1" ht="15.75">
      <c r="A43" s="2" t="s">
        <v>183</v>
      </c>
      <c r="C43" s="127"/>
    </row>
    <row r="44" spans="2:3" ht="15.75">
      <c r="B44" s="2"/>
      <c r="C44" s="15"/>
    </row>
    <row r="45" spans="2:7" s="128" customFormat="1" ht="15.75">
      <c r="B45" s="24" t="s">
        <v>155</v>
      </c>
      <c r="C45" s="111"/>
      <c r="D45" s="124"/>
      <c r="E45" s="124"/>
      <c r="G45" s="111"/>
    </row>
    <row r="46" spans="2:6" ht="15.75">
      <c r="B46" s="2" t="s">
        <v>152</v>
      </c>
      <c r="C46" s="15"/>
      <c r="F46" s="29">
        <f>F91+F90</f>
        <v>188670000</v>
      </c>
    </row>
    <row r="47" spans="2:6" ht="15.75">
      <c r="B47" s="2" t="s">
        <v>9</v>
      </c>
      <c r="C47" s="15"/>
      <c r="F47" s="29">
        <f>+F92</f>
        <v>32500000</v>
      </c>
    </row>
    <row r="48" spans="2:6" ht="15.75">
      <c r="B48" s="2" t="s">
        <v>149</v>
      </c>
      <c r="C48" s="15"/>
      <c r="F48" s="29">
        <f>+C100</f>
        <v>4000000</v>
      </c>
    </row>
    <row r="49" spans="2:6" ht="15.75">
      <c r="B49" s="2" t="s">
        <v>150</v>
      </c>
      <c r="C49" s="15"/>
      <c r="F49" s="29">
        <f>+C93</f>
        <v>1500000</v>
      </c>
    </row>
    <row r="50" spans="2:6" ht="15.75">
      <c r="B50" s="124" t="s">
        <v>162</v>
      </c>
      <c r="C50" s="15"/>
      <c r="F50" s="29">
        <f>+F94</f>
        <v>4400000</v>
      </c>
    </row>
    <row r="51" spans="2:6" ht="15.75">
      <c r="B51" s="124" t="s">
        <v>163</v>
      </c>
      <c r="C51" s="15"/>
      <c r="F51" s="29">
        <f>+F95</f>
        <v>500000</v>
      </c>
    </row>
    <row r="52" spans="2:6" ht="15.75">
      <c r="B52" s="2" t="s">
        <v>151</v>
      </c>
      <c r="C52" s="15"/>
      <c r="F52" s="29">
        <f>+F98+F97</f>
        <v>700000</v>
      </c>
    </row>
    <row r="53" spans="1:7" ht="15.75">
      <c r="A53" s="24"/>
      <c r="B53" s="124" t="s">
        <v>139</v>
      </c>
      <c r="C53" s="42"/>
      <c r="D53" s="41"/>
      <c r="E53" s="41"/>
      <c r="F53" s="125">
        <f>+F99</f>
        <v>350000</v>
      </c>
      <c r="G53" s="41"/>
    </row>
    <row r="54" spans="1:7" ht="15.75">
      <c r="A54" s="24"/>
      <c r="B54" s="24" t="s">
        <v>153</v>
      </c>
      <c r="C54" s="42"/>
      <c r="D54" s="41"/>
      <c r="E54" s="41"/>
      <c r="F54" s="125">
        <f>+F96</f>
        <v>2200000</v>
      </c>
      <c r="G54" s="41"/>
    </row>
    <row r="55" spans="1:7" ht="15.75">
      <c r="A55" s="24"/>
      <c r="B55" s="195" t="s">
        <v>128</v>
      </c>
      <c r="C55" s="196"/>
      <c r="D55" s="197"/>
      <c r="E55" s="197"/>
      <c r="F55" s="198">
        <f>+F102+F103+F104</f>
        <v>84900000</v>
      </c>
      <c r="G55" s="41"/>
    </row>
    <row r="56" spans="1:7" ht="15.75">
      <c r="A56" s="24"/>
      <c r="B56" s="195" t="s">
        <v>127</v>
      </c>
      <c r="C56" s="196"/>
      <c r="D56" s="197"/>
      <c r="E56" s="197"/>
      <c r="F56" s="198">
        <f>+F105</f>
        <v>4600000</v>
      </c>
      <c r="G56" s="41"/>
    </row>
    <row r="57" spans="2:7" ht="15.75">
      <c r="B57" s="191" t="s">
        <v>10</v>
      </c>
      <c r="C57" s="199"/>
      <c r="D57" s="192"/>
      <c r="E57" s="192"/>
      <c r="F57" s="193">
        <f>+F106</f>
        <v>2000000</v>
      </c>
      <c r="G57" s="111"/>
    </row>
    <row r="58" spans="2:6" ht="15.75">
      <c r="B58" s="194" t="s">
        <v>30</v>
      </c>
      <c r="C58" s="15"/>
      <c r="E58" s="41"/>
      <c r="F58" s="111">
        <f>SUM(F46:F57)</f>
        <v>326320000</v>
      </c>
    </row>
    <row r="59" spans="2:6" ht="15.75">
      <c r="B59" s="2"/>
      <c r="C59" s="15"/>
      <c r="E59" s="41"/>
      <c r="F59" s="111"/>
    </row>
    <row r="60" spans="2:6" ht="15.75">
      <c r="B60" s="21" t="s">
        <v>154</v>
      </c>
      <c r="C60" s="15"/>
      <c r="F60" s="30"/>
    </row>
    <row r="61" spans="2:7" ht="15.75">
      <c r="B61" s="2" t="s">
        <v>11</v>
      </c>
      <c r="C61" s="15"/>
      <c r="E61" s="59"/>
      <c r="F61" s="119">
        <f>+F115</f>
        <v>210865000</v>
      </c>
      <c r="G61" s="59"/>
    </row>
    <row r="62" spans="2:7" ht="15.75">
      <c r="B62" s="2" t="s">
        <v>12</v>
      </c>
      <c r="C62" s="15"/>
      <c r="D62" s="120"/>
      <c r="F62" s="121">
        <f>+F117</f>
        <v>36126000</v>
      </c>
      <c r="G62" s="201"/>
    </row>
    <row r="63" spans="2:6" ht="15.75">
      <c r="B63" s="2" t="s">
        <v>111</v>
      </c>
      <c r="C63" s="15"/>
      <c r="F63" s="121">
        <f>+F120</f>
        <v>100000</v>
      </c>
    </row>
    <row r="64" spans="2:6" ht="15.75">
      <c r="B64" s="2" t="s">
        <v>157</v>
      </c>
      <c r="C64" s="15"/>
      <c r="F64" s="121">
        <f>+F122</f>
        <v>2160000</v>
      </c>
    </row>
    <row r="65" spans="2:6" ht="15.75">
      <c r="B65" s="2" t="s">
        <v>114</v>
      </c>
      <c r="C65" s="15"/>
      <c r="F65" s="121">
        <f>+F128</f>
        <v>4550000</v>
      </c>
    </row>
    <row r="66" spans="2:6" ht="15.75">
      <c r="B66" s="2" t="s">
        <v>158</v>
      </c>
      <c r="C66" s="15"/>
      <c r="F66" s="121">
        <f>+F130</f>
        <v>5000000</v>
      </c>
    </row>
    <row r="67" spans="2:6" ht="15.75">
      <c r="B67" s="2" t="s">
        <v>13</v>
      </c>
      <c r="C67" s="15"/>
      <c r="F67" s="121">
        <f>+F132</f>
        <v>4520000</v>
      </c>
    </row>
    <row r="68" spans="2:6" ht="15.75">
      <c r="B68" s="2" t="s">
        <v>14</v>
      </c>
      <c r="C68" s="15"/>
      <c r="F68" s="121">
        <f>+F148</f>
        <v>2650000</v>
      </c>
    </row>
    <row r="69" spans="2:6" ht="15.75">
      <c r="B69" s="2" t="s">
        <v>104</v>
      </c>
      <c r="C69" s="15"/>
      <c r="F69" s="121">
        <f>+F158</f>
        <v>13550000</v>
      </c>
    </row>
    <row r="70" spans="2:9" ht="15.75">
      <c r="B70" s="2" t="s">
        <v>15</v>
      </c>
      <c r="C70" s="15"/>
      <c r="F70" s="121">
        <f>+F182</f>
        <v>34420000</v>
      </c>
      <c r="I70" s="59"/>
    </row>
    <row r="71" spans="2:6" ht="15.75">
      <c r="B71" s="2" t="s">
        <v>124</v>
      </c>
      <c r="C71" s="15"/>
      <c r="F71" s="121">
        <f>+F188</f>
        <v>2500000</v>
      </c>
    </row>
    <row r="72" spans="2:6" ht="15.75">
      <c r="B72" s="211" t="s">
        <v>103</v>
      </c>
      <c r="C72" s="212"/>
      <c r="D72" s="213"/>
      <c r="E72" s="213"/>
      <c r="F72" s="214">
        <f>+F195</f>
        <v>1620000</v>
      </c>
    </row>
    <row r="73" spans="2:7" ht="15.75">
      <c r="B73" s="211" t="s">
        <v>188</v>
      </c>
      <c r="C73" s="212"/>
      <c r="D73" s="213"/>
      <c r="E73" s="213"/>
      <c r="F73" s="214">
        <f>F206+F208</f>
        <v>619000</v>
      </c>
      <c r="G73" s="59"/>
    </row>
    <row r="74" spans="2:7" ht="15.75">
      <c r="B74" s="191" t="s">
        <v>189</v>
      </c>
      <c r="C74" s="199"/>
      <c r="D74" s="192"/>
      <c r="E74" s="192"/>
      <c r="F74" s="218">
        <f>+F212</f>
        <v>7640000</v>
      </c>
      <c r="G74" s="59"/>
    </row>
    <row r="75" spans="2:7" ht="15.75">
      <c r="B75" s="194" t="s">
        <v>30</v>
      </c>
      <c r="C75" s="15"/>
      <c r="F75" s="122">
        <f>SUM(F61:F74)</f>
        <v>326320000</v>
      </c>
      <c r="G75" s="59"/>
    </row>
    <row r="76" spans="2:6" ht="15.75">
      <c r="B76" s="2"/>
      <c r="C76" s="15"/>
      <c r="F76" s="30"/>
    </row>
    <row r="77" spans="2:7" ht="15.75">
      <c r="B77" s="2"/>
      <c r="C77" s="15"/>
      <c r="G77" s="30"/>
    </row>
    <row r="78" spans="2:7" ht="15.75">
      <c r="B78" s="2"/>
      <c r="C78" s="15"/>
      <c r="G78" s="30"/>
    </row>
    <row r="79" spans="2:7" ht="15.75">
      <c r="B79" s="2"/>
      <c r="C79" s="15"/>
      <c r="G79" s="30"/>
    </row>
    <row r="80" spans="2:7" ht="18.75">
      <c r="B80" s="26" t="s">
        <v>3</v>
      </c>
      <c r="C80" s="27" t="s">
        <v>96</v>
      </c>
      <c r="D80" s="28"/>
      <c r="E80" s="28"/>
      <c r="F80" s="87"/>
      <c r="G80" s="28"/>
    </row>
    <row r="81" spans="2:7" ht="15.75">
      <c r="B81" s="2"/>
      <c r="C81" s="15"/>
      <c r="G81" s="30"/>
    </row>
    <row r="82" spans="1:7" ht="15">
      <c r="A82" s="5" t="s">
        <v>107</v>
      </c>
      <c r="C82" s="15"/>
      <c r="G82" s="30"/>
    </row>
    <row r="83" spans="2:7" ht="15.75">
      <c r="B83" s="2"/>
      <c r="C83" s="15"/>
      <c r="G83" s="30"/>
    </row>
    <row r="84" spans="1:7" ht="15">
      <c r="A84" s="5" t="s">
        <v>129</v>
      </c>
      <c r="C84" s="15"/>
      <c r="G84" s="30"/>
    </row>
    <row r="85" spans="2:7" ht="15.75">
      <c r="B85" s="2"/>
      <c r="C85" s="15"/>
      <c r="G85" s="30"/>
    </row>
    <row r="86" spans="2:3" ht="15.75" thickBot="1">
      <c r="B86" s="5" t="s">
        <v>97</v>
      </c>
      <c r="C86" s="15"/>
    </row>
    <row r="87" spans="1:6" ht="16.5" customHeight="1" thickBot="1">
      <c r="A87" s="34">
        <v>1</v>
      </c>
      <c r="B87" s="219">
        <v>2</v>
      </c>
      <c r="C87" s="220">
        <v>3</v>
      </c>
      <c r="D87" s="220">
        <v>4</v>
      </c>
      <c r="E87" s="221">
        <v>5</v>
      </c>
      <c r="F87" s="222">
        <v>6</v>
      </c>
    </row>
    <row r="88" spans="1:6" ht="15.75" thickBot="1">
      <c r="A88" s="6" t="s">
        <v>0</v>
      </c>
      <c r="B88" s="223" t="s">
        <v>186</v>
      </c>
      <c r="C88" s="224" t="s">
        <v>29</v>
      </c>
      <c r="D88" s="224" t="s">
        <v>17</v>
      </c>
      <c r="E88" s="224" t="s">
        <v>16</v>
      </c>
      <c r="F88" s="225" t="s">
        <v>30</v>
      </c>
    </row>
    <row r="89" spans="1:8" ht="15">
      <c r="A89" s="8">
        <v>791111</v>
      </c>
      <c r="B89" s="7" t="s">
        <v>18</v>
      </c>
      <c r="C89" s="10">
        <f>SUM(C90:C100)</f>
        <v>234820000</v>
      </c>
      <c r="D89" s="10">
        <f>SUM(D90:D98)</f>
        <v>0</v>
      </c>
      <c r="E89" s="10">
        <f>SUM(E90:E98)</f>
        <v>0</v>
      </c>
      <c r="F89" s="112">
        <f aca="true" t="shared" si="0" ref="F89:F105">SUM(C89+D89+E89)</f>
        <v>234820000</v>
      </c>
      <c r="H89" s="103"/>
    </row>
    <row r="90" spans="1:6" s="43" customFormat="1" ht="15">
      <c r="A90" s="46">
        <v>791111</v>
      </c>
      <c r="B90" s="45" t="s">
        <v>22</v>
      </c>
      <c r="C90" s="56">
        <v>161050000</v>
      </c>
      <c r="D90" s="48"/>
      <c r="E90" s="58"/>
      <c r="F90" s="91">
        <f t="shared" si="0"/>
        <v>161050000</v>
      </c>
    </row>
    <row r="91" spans="1:6" ht="15">
      <c r="A91" s="36">
        <v>791111</v>
      </c>
      <c r="B91" s="37" t="s">
        <v>19</v>
      </c>
      <c r="C91" s="44">
        <v>27620000</v>
      </c>
      <c r="D91" s="38"/>
      <c r="E91" s="38"/>
      <c r="F91" s="91">
        <f t="shared" si="0"/>
        <v>27620000</v>
      </c>
    </row>
    <row r="92" spans="1:7" ht="15">
      <c r="A92" s="47">
        <v>791111</v>
      </c>
      <c r="B92" s="37" t="s">
        <v>21</v>
      </c>
      <c r="C92" s="57">
        <v>32500000</v>
      </c>
      <c r="D92" s="4"/>
      <c r="E92" s="4"/>
      <c r="F92" s="91">
        <f t="shared" si="0"/>
        <v>32500000</v>
      </c>
      <c r="G92" s="103"/>
    </row>
    <row r="93" spans="1:6" ht="15">
      <c r="A93" s="36">
        <v>791111</v>
      </c>
      <c r="B93" s="37" t="s">
        <v>20</v>
      </c>
      <c r="C93" s="39">
        <v>1500000</v>
      </c>
      <c r="D93" s="39"/>
      <c r="E93" s="39"/>
      <c r="F93" s="91">
        <f t="shared" si="0"/>
        <v>1500000</v>
      </c>
    </row>
    <row r="94" spans="1:8" ht="15">
      <c r="A94" s="36">
        <v>791111</v>
      </c>
      <c r="B94" s="53" t="s">
        <v>161</v>
      </c>
      <c r="C94" s="39">
        <v>4400000</v>
      </c>
      <c r="D94" s="39"/>
      <c r="E94" s="39"/>
      <c r="F94" s="91">
        <f t="shared" si="0"/>
        <v>4400000</v>
      </c>
      <c r="H94" s="190"/>
    </row>
    <row r="95" spans="1:8" ht="23.25">
      <c r="A95" s="36">
        <v>791111</v>
      </c>
      <c r="B95" s="53" t="s">
        <v>164</v>
      </c>
      <c r="C95" s="39">
        <v>500000</v>
      </c>
      <c r="D95" s="39"/>
      <c r="E95" s="39"/>
      <c r="F95" s="91">
        <f t="shared" si="0"/>
        <v>500000</v>
      </c>
      <c r="H95" s="190"/>
    </row>
    <row r="96" spans="1:8" ht="23.25">
      <c r="A96" s="36">
        <v>791111</v>
      </c>
      <c r="B96" s="53" t="s">
        <v>160</v>
      </c>
      <c r="C96" s="39">
        <v>2200000</v>
      </c>
      <c r="D96" s="39"/>
      <c r="E96" s="39"/>
      <c r="F96" s="91">
        <f t="shared" si="0"/>
        <v>2200000</v>
      </c>
      <c r="H96" s="190"/>
    </row>
    <row r="97" spans="1:8" ht="23.25">
      <c r="A97" s="36">
        <v>791111</v>
      </c>
      <c r="B97" s="53" t="s">
        <v>28</v>
      </c>
      <c r="C97" s="39">
        <v>400000</v>
      </c>
      <c r="D97" s="39"/>
      <c r="E97" s="39"/>
      <c r="F97" s="91">
        <f t="shared" si="0"/>
        <v>400000</v>
      </c>
      <c r="H97" s="190"/>
    </row>
    <row r="98" spans="1:6" ht="23.25">
      <c r="A98" s="36">
        <v>791111</v>
      </c>
      <c r="B98" s="53" t="s">
        <v>159</v>
      </c>
      <c r="C98" s="39">
        <v>300000</v>
      </c>
      <c r="D98" s="39"/>
      <c r="E98" s="39"/>
      <c r="F98" s="91">
        <f t="shared" si="0"/>
        <v>300000</v>
      </c>
    </row>
    <row r="99" spans="1:6" ht="15">
      <c r="A99" s="36">
        <v>791111</v>
      </c>
      <c r="B99" s="37" t="s">
        <v>138</v>
      </c>
      <c r="C99" s="39">
        <v>350000</v>
      </c>
      <c r="D99" s="39"/>
      <c r="E99" s="39"/>
      <c r="F99" s="91">
        <f t="shared" si="0"/>
        <v>350000</v>
      </c>
    </row>
    <row r="100" spans="1:6" ht="15">
      <c r="A100" s="36">
        <v>791111</v>
      </c>
      <c r="B100" s="37" t="s">
        <v>133</v>
      </c>
      <c r="C100" s="39">
        <v>4000000</v>
      </c>
      <c r="D100" s="39"/>
      <c r="E100" s="39"/>
      <c r="F100" s="91">
        <f t="shared" si="0"/>
        <v>4000000</v>
      </c>
    </row>
    <row r="101" spans="1:6" ht="15">
      <c r="A101" s="82">
        <v>742000</v>
      </c>
      <c r="B101" s="115" t="s">
        <v>23</v>
      </c>
      <c r="C101" s="83">
        <f>SUM(C102:C105)</f>
        <v>0</v>
      </c>
      <c r="D101" s="83">
        <f>SUM(D102:D105)</f>
        <v>89500000</v>
      </c>
      <c r="E101" s="83">
        <f>SUM(E102:E105)</f>
        <v>0</v>
      </c>
      <c r="F101" s="89">
        <f t="shared" si="0"/>
        <v>89500000</v>
      </c>
    </row>
    <row r="102" spans="1:6" ht="23.25">
      <c r="A102" s="9">
        <v>742321</v>
      </c>
      <c r="B102" s="70" t="s">
        <v>140</v>
      </c>
      <c r="C102" s="13"/>
      <c r="D102" s="17">
        <v>60400000</v>
      </c>
      <c r="E102" s="4"/>
      <c r="F102" s="91">
        <f t="shared" si="0"/>
        <v>60400000</v>
      </c>
    </row>
    <row r="103" spans="1:6" s="40" customFormat="1" ht="23.25">
      <c r="A103" s="50">
        <v>742321</v>
      </c>
      <c r="B103" s="66" t="s">
        <v>24</v>
      </c>
      <c r="C103" s="69"/>
      <c r="D103" s="52">
        <v>16500000</v>
      </c>
      <c r="E103" s="51"/>
      <c r="F103" s="91">
        <f t="shared" si="0"/>
        <v>16500000</v>
      </c>
    </row>
    <row r="104" spans="1:6" ht="15">
      <c r="A104" s="3">
        <v>742321</v>
      </c>
      <c r="B104" s="67" t="s">
        <v>25</v>
      </c>
      <c r="C104" s="13"/>
      <c r="D104" s="11">
        <v>8000000</v>
      </c>
      <c r="E104" s="49"/>
      <c r="F104" s="91">
        <f t="shared" si="0"/>
        <v>8000000</v>
      </c>
    </row>
    <row r="105" spans="1:11" ht="15">
      <c r="A105" s="9">
        <v>742321</v>
      </c>
      <c r="B105" s="68" t="s">
        <v>27</v>
      </c>
      <c r="C105" s="13"/>
      <c r="D105" s="18">
        <v>4600000</v>
      </c>
      <c r="E105" s="4"/>
      <c r="F105" s="91">
        <f t="shared" si="0"/>
        <v>4600000</v>
      </c>
      <c r="H105" s="54"/>
      <c r="I105" s="54"/>
      <c r="J105" s="54"/>
      <c r="K105" s="54"/>
    </row>
    <row r="106" spans="1:7" ht="15">
      <c r="A106" s="78">
        <v>823100</v>
      </c>
      <c r="B106" s="116" t="s">
        <v>26</v>
      </c>
      <c r="C106" s="113">
        <f>SUM(C107)</f>
        <v>0</v>
      </c>
      <c r="D106" s="113">
        <f>SUM(D107)</f>
        <v>2000000</v>
      </c>
      <c r="E106" s="113">
        <f>SUM(E107)</f>
        <v>0</v>
      </c>
      <c r="F106" s="112">
        <f>SUM(C106:E106)</f>
        <v>2000000</v>
      </c>
      <c r="G106" s="59"/>
    </row>
    <row r="107" spans="1:8" ht="15">
      <c r="A107" s="49">
        <v>823100</v>
      </c>
      <c r="B107" s="74" t="s">
        <v>26</v>
      </c>
      <c r="C107" s="75"/>
      <c r="D107" s="38">
        <v>2000000</v>
      </c>
      <c r="E107" s="38"/>
      <c r="F107" s="88">
        <f>SUM(C107:E107)</f>
        <v>2000000</v>
      </c>
      <c r="G107" s="59"/>
      <c r="H107" s="190"/>
    </row>
    <row r="108" spans="1:7" ht="15.75" thickBot="1">
      <c r="A108" s="71"/>
      <c r="B108" s="72" t="s">
        <v>31</v>
      </c>
      <c r="C108" s="73">
        <f>+C89+C101+C106</f>
        <v>234820000</v>
      </c>
      <c r="D108" s="73">
        <f>+D89+D101+D106</f>
        <v>91500000</v>
      </c>
      <c r="E108" s="118">
        <f>+E89+E101+E106</f>
        <v>0</v>
      </c>
      <c r="F108" s="200">
        <f>+C108+D108+E108</f>
        <v>326320000</v>
      </c>
      <c r="G108" s="59"/>
    </row>
    <row r="109" spans="4:5" ht="15">
      <c r="D109" s="1"/>
      <c r="E109" s="16"/>
    </row>
    <row r="110" spans="4:5" ht="15">
      <c r="D110" s="1"/>
      <c r="E110" s="16"/>
    </row>
    <row r="111" spans="4:5" ht="15">
      <c r="D111" s="1"/>
      <c r="E111" s="16"/>
    </row>
    <row r="112" spans="2:5" ht="15.75" thickBot="1">
      <c r="B112" s="35" t="s">
        <v>98</v>
      </c>
      <c r="C112" s="15"/>
      <c r="D112" s="1"/>
      <c r="E112" s="15"/>
    </row>
    <row r="113" spans="1:6" ht="15.75" thickBot="1">
      <c r="A113" s="34">
        <v>1</v>
      </c>
      <c r="B113" s="226">
        <v>2</v>
      </c>
      <c r="C113" s="227">
        <v>3</v>
      </c>
      <c r="D113" s="223">
        <v>4</v>
      </c>
      <c r="E113" s="228">
        <v>5</v>
      </c>
      <c r="F113" s="229">
        <v>6</v>
      </c>
    </row>
    <row r="114" spans="1:6" ht="15.75" thickBot="1">
      <c r="A114" s="6" t="s">
        <v>0</v>
      </c>
      <c r="B114" s="223" t="s">
        <v>185</v>
      </c>
      <c r="C114" s="230" t="s">
        <v>29</v>
      </c>
      <c r="D114" s="230" t="s">
        <v>17</v>
      </c>
      <c r="E114" s="230" t="s">
        <v>16</v>
      </c>
      <c r="F114" s="231" t="s">
        <v>30</v>
      </c>
    </row>
    <row r="115" spans="1:7" ht="15">
      <c r="A115" s="187">
        <v>411000</v>
      </c>
      <c r="B115" s="188" t="s">
        <v>32</v>
      </c>
      <c r="C115" s="189">
        <f>SUM(C116)</f>
        <v>162550000</v>
      </c>
      <c r="D115" s="151">
        <f>SUM(D116)</f>
        <v>48315000</v>
      </c>
      <c r="E115" s="151">
        <f>SUM(E116)</f>
        <v>0</v>
      </c>
      <c r="F115" s="208">
        <f>+C115+D115+E115</f>
        <v>210865000</v>
      </c>
      <c r="G115" s="59"/>
    </row>
    <row r="116" spans="1:6" ht="15">
      <c r="A116" s="3">
        <v>411111</v>
      </c>
      <c r="B116" s="67" t="s">
        <v>33</v>
      </c>
      <c r="C116" s="141">
        <v>162550000</v>
      </c>
      <c r="D116" s="130">
        <v>48315000</v>
      </c>
      <c r="E116" s="130"/>
      <c r="F116" s="167">
        <f>SUM(C116:E116)</f>
        <v>210865000</v>
      </c>
    </row>
    <row r="117" spans="1:6" ht="15">
      <c r="A117" s="81">
        <v>412000</v>
      </c>
      <c r="B117" s="148" t="s">
        <v>34</v>
      </c>
      <c r="C117" s="178">
        <f>SUM(C118:C119)</f>
        <v>27840000</v>
      </c>
      <c r="D117" s="131">
        <f>SUM(D118:D119)</f>
        <v>8286000</v>
      </c>
      <c r="E117" s="131">
        <f>SUM(E118:E119)</f>
        <v>0</v>
      </c>
      <c r="F117" s="208">
        <f>+C117+D117+E117</f>
        <v>36126000</v>
      </c>
    </row>
    <row r="118" spans="1:6" ht="15">
      <c r="A118" s="3">
        <v>412111</v>
      </c>
      <c r="B118" s="67" t="s">
        <v>35</v>
      </c>
      <c r="C118" s="141">
        <v>16141000</v>
      </c>
      <c r="D118" s="130">
        <v>4806000</v>
      </c>
      <c r="E118" s="130"/>
      <c r="F118" s="167">
        <f>SUM(C118:E118)</f>
        <v>20947000</v>
      </c>
    </row>
    <row r="119" spans="1:6" ht="15">
      <c r="A119" s="3">
        <v>412211</v>
      </c>
      <c r="B119" s="67" t="s">
        <v>36</v>
      </c>
      <c r="C119" s="141">
        <v>11699000</v>
      </c>
      <c r="D119" s="130">
        <v>3480000</v>
      </c>
      <c r="E119" s="130"/>
      <c r="F119" s="167">
        <f>SUM(C119:E119)</f>
        <v>15179000</v>
      </c>
    </row>
    <row r="120" spans="1:6" ht="15">
      <c r="A120" s="186">
        <v>413000</v>
      </c>
      <c r="B120" s="152" t="s">
        <v>37</v>
      </c>
      <c r="C120" s="178">
        <f>SUM(C121)</f>
        <v>0</v>
      </c>
      <c r="D120" s="131">
        <f>SUM(D121:D121)</f>
        <v>100000</v>
      </c>
      <c r="E120" s="131">
        <f>SUM(E121)</f>
        <v>0</v>
      </c>
      <c r="F120" s="208">
        <f>+C120+D120+E120</f>
        <v>100000</v>
      </c>
    </row>
    <row r="121" spans="1:6" ht="15">
      <c r="A121" s="3">
        <v>413151</v>
      </c>
      <c r="B121" s="67" t="s">
        <v>115</v>
      </c>
      <c r="C121" s="141"/>
      <c r="D121" s="136">
        <v>100000</v>
      </c>
      <c r="E121" s="132">
        <f>SUM(E122)</f>
        <v>0</v>
      </c>
      <c r="F121" s="167">
        <f>SUM(C121:E121)</f>
        <v>100000</v>
      </c>
    </row>
    <row r="122" spans="1:7" ht="15">
      <c r="A122" s="81">
        <v>414000</v>
      </c>
      <c r="B122" s="148" t="s">
        <v>38</v>
      </c>
      <c r="C122" s="184">
        <f>SUM(C123+C126)</f>
        <v>0</v>
      </c>
      <c r="D122" s="185">
        <f>SUM(+D123+D126)</f>
        <v>2160000</v>
      </c>
      <c r="E122" s="185">
        <f>SUM(+E123+E126)</f>
        <v>0</v>
      </c>
      <c r="F122" s="208">
        <f>+C122+D122+E122</f>
        <v>2160000</v>
      </c>
      <c r="G122" s="54"/>
    </row>
    <row r="123" spans="1:6" ht="15">
      <c r="A123" s="60">
        <v>414300</v>
      </c>
      <c r="B123" s="61" t="s">
        <v>39</v>
      </c>
      <c r="C123" s="169">
        <f>SUM(C124:C125)</f>
        <v>0</v>
      </c>
      <c r="D123" s="162">
        <f>SUM(D124:D125)</f>
        <v>1860000</v>
      </c>
      <c r="E123" s="134">
        <f>SUM(E124:E125)</f>
        <v>0</v>
      </c>
      <c r="F123" s="208">
        <f>+C123+D123+E123</f>
        <v>1860000</v>
      </c>
    </row>
    <row r="124" spans="1:6" ht="15">
      <c r="A124" s="3">
        <v>414311</v>
      </c>
      <c r="B124" s="67" t="s">
        <v>40</v>
      </c>
      <c r="C124" s="141"/>
      <c r="D124" s="130">
        <v>1300000</v>
      </c>
      <c r="E124" s="13"/>
      <c r="F124" s="167">
        <f>SUM(C124:E124)</f>
        <v>1300000</v>
      </c>
    </row>
    <row r="125" spans="1:6" ht="23.25">
      <c r="A125" s="3">
        <v>414314</v>
      </c>
      <c r="B125" s="55" t="s">
        <v>41</v>
      </c>
      <c r="C125" s="168"/>
      <c r="D125" s="130">
        <v>560000</v>
      </c>
      <c r="E125" s="13"/>
      <c r="F125" s="167">
        <f>SUM(C125:E125)</f>
        <v>560000</v>
      </c>
    </row>
    <row r="126" spans="1:6" ht="15">
      <c r="A126" s="60">
        <v>414400</v>
      </c>
      <c r="B126" s="143" t="s">
        <v>42</v>
      </c>
      <c r="C126" s="142">
        <f>SUM(C127)</f>
        <v>0</v>
      </c>
      <c r="D126" s="134">
        <f>SUM(D127)</f>
        <v>300000</v>
      </c>
      <c r="E126" s="133">
        <f>SUM(E127)</f>
        <v>0</v>
      </c>
      <c r="F126" s="208">
        <f>+C126+D126+E126</f>
        <v>300000</v>
      </c>
    </row>
    <row r="127" spans="1:6" ht="23.25">
      <c r="A127" s="3">
        <v>414411</v>
      </c>
      <c r="B127" s="55" t="s">
        <v>43</v>
      </c>
      <c r="C127" s="168"/>
      <c r="D127" s="130">
        <v>300000</v>
      </c>
      <c r="E127" s="13"/>
      <c r="F127" s="167">
        <f>SUM(C127:E127)</f>
        <v>300000</v>
      </c>
    </row>
    <row r="128" spans="1:6" ht="15">
      <c r="A128" s="81">
        <v>415000</v>
      </c>
      <c r="B128" s="148" t="s">
        <v>44</v>
      </c>
      <c r="C128" s="174">
        <f>SUM(C129)</f>
        <v>550000</v>
      </c>
      <c r="D128" s="175">
        <f>SUM(D129)</f>
        <v>4000000</v>
      </c>
      <c r="E128" s="131">
        <f>SUM(E129)</f>
        <v>0</v>
      </c>
      <c r="F128" s="208">
        <f>+C128+D128+E128</f>
        <v>4550000</v>
      </c>
    </row>
    <row r="129" spans="1:6" ht="15">
      <c r="A129" s="49">
        <v>415112</v>
      </c>
      <c r="B129" s="145" t="s">
        <v>112</v>
      </c>
      <c r="C129" s="154">
        <v>550000</v>
      </c>
      <c r="D129" s="135">
        <v>4000000</v>
      </c>
      <c r="E129" s="64"/>
      <c r="F129" s="167">
        <f>SUM(C129:E129)</f>
        <v>4550000</v>
      </c>
    </row>
    <row r="130" spans="1:6" ht="15">
      <c r="A130" s="81">
        <v>416000</v>
      </c>
      <c r="B130" s="148" t="s">
        <v>45</v>
      </c>
      <c r="C130" s="178">
        <f>SUM(C131)</f>
        <v>0</v>
      </c>
      <c r="D130" s="131">
        <f>SUM(D131)</f>
        <v>5000000</v>
      </c>
      <c r="E130" s="131">
        <f>SUM(E131)</f>
        <v>0</v>
      </c>
      <c r="F130" s="208">
        <f>+C130+D130+E130</f>
        <v>5000000</v>
      </c>
    </row>
    <row r="131" spans="1:6" ht="15">
      <c r="A131" s="3">
        <v>416111</v>
      </c>
      <c r="B131" s="149" t="s">
        <v>146</v>
      </c>
      <c r="C131" s="170"/>
      <c r="D131" s="130">
        <v>5000000</v>
      </c>
      <c r="E131" s="14"/>
      <c r="F131" s="167">
        <f>SUM(C131:E131)</f>
        <v>5000000</v>
      </c>
    </row>
    <row r="132" spans="1:6" ht="15">
      <c r="A132" s="81">
        <v>421000</v>
      </c>
      <c r="B132" s="182" t="s">
        <v>46</v>
      </c>
      <c r="C132" s="183">
        <f>SUM(C133+C135+C138+C141+C144+C146)</f>
        <v>2800000</v>
      </c>
      <c r="D132" s="131">
        <f>SUM(D133+D135+D138+D141+D144+D146)</f>
        <v>1720000</v>
      </c>
      <c r="E132" s="131">
        <f>SUM(E133+E135+E138+E141+E144+E146)</f>
        <v>0</v>
      </c>
      <c r="F132" s="208">
        <f>+C132+D132+E132</f>
        <v>4520000</v>
      </c>
    </row>
    <row r="133" spans="1:6" ht="15">
      <c r="A133" s="63">
        <v>421100</v>
      </c>
      <c r="B133" s="138" t="s">
        <v>47</v>
      </c>
      <c r="C133" s="140">
        <f>SUM(C134)</f>
        <v>300000</v>
      </c>
      <c r="D133" s="133">
        <f>SUM(D134)</f>
        <v>20000</v>
      </c>
      <c r="E133" s="133">
        <f>SUM(E134)</f>
        <v>0</v>
      </c>
      <c r="F133" s="208">
        <f>+C133+D133+E133</f>
        <v>320000</v>
      </c>
    </row>
    <row r="134" spans="1:6" ht="15">
      <c r="A134" s="3">
        <v>421111</v>
      </c>
      <c r="B134" s="67" t="s">
        <v>48</v>
      </c>
      <c r="C134" s="141">
        <v>300000</v>
      </c>
      <c r="D134" s="130">
        <v>20000</v>
      </c>
      <c r="E134" s="13"/>
      <c r="F134" s="167">
        <f>SUM(C134:D134:E134)</f>
        <v>320000</v>
      </c>
    </row>
    <row r="135" spans="1:6" ht="15">
      <c r="A135" s="63">
        <v>421200</v>
      </c>
      <c r="B135" s="76" t="s">
        <v>49</v>
      </c>
      <c r="C135" s="142">
        <f>SUM(C137:C137)</f>
        <v>1400000</v>
      </c>
      <c r="D135" s="133">
        <f>SUM(D137:D137)</f>
        <v>600000</v>
      </c>
      <c r="E135" s="133">
        <f>SUM(E137:E137)</f>
        <v>0</v>
      </c>
      <c r="F135" s="208">
        <f>+C135+D135+E135</f>
        <v>2000000</v>
      </c>
    </row>
    <row r="136" spans="1:6" ht="15">
      <c r="A136" s="3">
        <v>421211</v>
      </c>
      <c r="B136" s="67" t="s">
        <v>176</v>
      </c>
      <c r="C136" s="141">
        <v>600000</v>
      </c>
      <c r="D136" s="130">
        <v>300000</v>
      </c>
      <c r="E136" s="13"/>
      <c r="F136" s="167">
        <f>SUM(C136:E136)</f>
        <v>900000</v>
      </c>
    </row>
    <row r="137" spans="1:6" ht="15">
      <c r="A137" s="3">
        <v>421211</v>
      </c>
      <c r="B137" s="67" t="s">
        <v>177</v>
      </c>
      <c r="C137" s="141">
        <v>1400000</v>
      </c>
      <c r="D137" s="130">
        <v>600000</v>
      </c>
      <c r="E137" s="13"/>
      <c r="F137" s="167">
        <f>SUM(C137:E137)</f>
        <v>2000000</v>
      </c>
    </row>
    <row r="138" spans="1:6" ht="15">
      <c r="A138" s="63">
        <v>421300</v>
      </c>
      <c r="B138" s="76" t="s">
        <v>50</v>
      </c>
      <c r="C138" s="142">
        <f>SUM(C139:C140)</f>
        <v>400000</v>
      </c>
      <c r="D138" s="133">
        <f>SUM(D139:D140)</f>
        <v>400000</v>
      </c>
      <c r="E138" s="133">
        <f>SUM(E139:E140)</f>
        <v>0</v>
      </c>
      <c r="F138" s="208">
        <f>+C138+D138+E138</f>
        <v>800000</v>
      </c>
    </row>
    <row r="139" spans="1:6" ht="15">
      <c r="A139" s="3">
        <v>421311</v>
      </c>
      <c r="B139" s="67" t="s">
        <v>50</v>
      </c>
      <c r="C139" s="141">
        <v>400000</v>
      </c>
      <c r="D139" s="130">
        <v>200000</v>
      </c>
      <c r="E139" s="13"/>
      <c r="F139" s="167">
        <f>SUM(C139:E139)</f>
        <v>600000</v>
      </c>
    </row>
    <row r="140" spans="1:6" ht="15">
      <c r="A140" s="3">
        <v>421325</v>
      </c>
      <c r="B140" s="67" t="s">
        <v>51</v>
      </c>
      <c r="C140" s="141"/>
      <c r="D140" s="130">
        <v>200000</v>
      </c>
      <c r="E140" s="13"/>
      <c r="F140" s="167">
        <f>SUM(C140:E140)</f>
        <v>200000</v>
      </c>
    </row>
    <row r="141" spans="1:6" ht="15">
      <c r="A141" s="63">
        <v>421400</v>
      </c>
      <c r="B141" s="76" t="s">
        <v>52</v>
      </c>
      <c r="C141" s="142">
        <f>SUM(C142:C143)</f>
        <v>350000</v>
      </c>
      <c r="D141" s="133">
        <f>SUM(D142:D143)</f>
        <v>330000</v>
      </c>
      <c r="E141" s="133">
        <f>SUM(E142:E143)</f>
        <v>0</v>
      </c>
      <c r="F141" s="208">
        <f>+C141+D141+E141</f>
        <v>680000</v>
      </c>
    </row>
    <row r="142" spans="1:6" ht="15">
      <c r="A142" s="3">
        <v>421411</v>
      </c>
      <c r="B142" s="67" t="s">
        <v>145</v>
      </c>
      <c r="C142" s="141">
        <v>350000</v>
      </c>
      <c r="D142" s="130">
        <v>300000</v>
      </c>
      <c r="E142" s="13"/>
      <c r="F142" s="167">
        <f>SUM(C142:E142)</f>
        <v>650000</v>
      </c>
    </row>
    <row r="143" spans="1:6" ht="15">
      <c r="A143" s="3">
        <v>421421</v>
      </c>
      <c r="B143" s="67" t="s">
        <v>53</v>
      </c>
      <c r="C143" s="141"/>
      <c r="D143" s="130">
        <v>30000</v>
      </c>
      <c r="E143" s="13"/>
      <c r="F143" s="167">
        <f>SUM(C143:E143)</f>
        <v>30000</v>
      </c>
    </row>
    <row r="144" spans="1:6" ht="15">
      <c r="A144" s="63">
        <v>421600</v>
      </c>
      <c r="B144" s="76" t="s">
        <v>54</v>
      </c>
      <c r="C144" s="142">
        <f>SUM(C145)</f>
        <v>350000</v>
      </c>
      <c r="D144" s="133">
        <v>350000</v>
      </c>
      <c r="E144" s="133">
        <f>SUM(E145)</f>
        <v>0</v>
      </c>
      <c r="F144" s="208">
        <f>+C144+D144+E144</f>
        <v>700000</v>
      </c>
    </row>
    <row r="145" spans="1:6" ht="15">
      <c r="A145" s="3">
        <v>421612</v>
      </c>
      <c r="B145" s="67" t="s">
        <v>55</v>
      </c>
      <c r="C145" s="141">
        <v>350000</v>
      </c>
      <c r="D145" s="130">
        <v>350000</v>
      </c>
      <c r="E145" s="13"/>
      <c r="F145" s="167">
        <f>SUM(C145:E145)</f>
        <v>700000</v>
      </c>
    </row>
    <row r="146" spans="1:6" ht="15">
      <c r="A146" s="63">
        <v>421900</v>
      </c>
      <c r="B146" s="76" t="s">
        <v>56</v>
      </c>
      <c r="C146" s="142">
        <f>+C147</f>
        <v>0</v>
      </c>
      <c r="D146" s="133">
        <f>+D147</f>
        <v>20000</v>
      </c>
      <c r="E146" s="133"/>
      <c r="F146" s="208">
        <f>+C146+D146+E146</f>
        <v>20000</v>
      </c>
    </row>
    <row r="147" spans="1:6" ht="15">
      <c r="A147" s="3">
        <v>421919</v>
      </c>
      <c r="B147" s="67" t="s">
        <v>57</v>
      </c>
      <c r="C147" s="141"/>
      <c r="D147" s="130">
        <v>20000</v>
      </c>
      <c r="E147" s="13"/>
      <c r="F147" s="167">
        <f>SUM(C147:E147)</f>
        <v>20000</v>
      </c>
    </row>
    <row r="148" spans="1:6" ht="15">
      <c r="A148" s="81">
        <v>422000</v>
      </c>
      <c r="B148" s="148" t="s">
        <v>58</v>
      </c>
      <c r="C148" s="177">
        <f>SUM(C149+C151+C153+C155)</f>
        <v>850000</v>
      </c>
      <c r="D148" s="161">
        <f>SUM(D149+D151+D153+D155)</f>
        <v>1800000</v>
      </c>
      <c r="E148" s="131"/>
      <c r="F148" s="208">
        <f>+C148+D148+E148</f>
        <v>2650000</v>
      </c>
    </row>
    <row r="149" spans="1:6" ht="15">
      <c r="A149" s="63">
        <v>422100</v>
      </c>
      <c r="B149" s="76" t="s">
        <v>59</v>
      </c>
      <c r="C149" s="157">
        <f>+C150</f>
        <v>400000</v>
      </c>
      <c r="D149" s="134">
        <f>+D150</f>
        <v>200000</v>
      </c>
      <c r="E149" s="133">
        <f>SUM(E150:E150)</f>
        <v>0</v>
      </c>
      <c r="F149" s="208">
        <f>+C149+D149+E149</f>
        <v>600000</v>
      </c>
    </row>
    <row r="150" spans="1:6" ht="15">
      <c r="A150" s="3">
        <v>422199</v>
      </c>
      <c r="B150" s="67" t="s">
        <v>105</v>
      </c>
      <c r="C150" s="141">
        <v>400000</v>
      </c>
      <c r="D150" s="130">
        <v>200000</v>
      </c>
      <c r="E150" s="130"/>
      <c r="F150" s="167">
        <f>SUM(C150:D150:E150)</f>
        <v>600000</v>
      </c>
    </row>
    <row r="151" spans="1:6" ht="15">
      <c r="A151" s="60">
        <v>422211</v>
      </c>
      <c r="B151" s="143" t="s">
        <v>60</v>
      </c>
      <c r="C151" s="157">
        <f>SUM(C152:C152)</f>
        <v>450000</v>
      </c>
      <c r="D151" s="134">
        <f>SUM(D152:D152)</f>
        <v>200000</v>
      </c>
      <c r="E151" s="133">
        <f>SUM(E152:E152)</f>
        <v>0</v>
      </c>
      <c r="F151" s="208">
        <f>+C151+D151+E151</f>
        <v>650000</v>
      </c>
    </row>
    <row r="152" spans="1:6" ht="15">
      <c r="A152" s="3">
        <v>422299</v>
      </c>
      <c r="B152" s="144" t="s">
        <v>60</v>
      </c>
      <c r="C152" s="141">
        <v>450000</v>
      </c>
      <c r="D152" s="130">
        <v>200000</v>
      </c>
      <c r="E152" s="130"/>
      <c r="F152" s="167">
        <f>SUM(C152:E152)</f>
        <v>650000</v>
      </c>
    </row>
    <row r="153" spans="1:6" ht="15">
      <c r="A153" s="65">
        <v>422300</v>
      </c>
      <c r="B153" s="143" t="s">
        <v>61</v>
      </c>
      <c r="C153" s="159">
        <f>SUM(C154:C154)</f>
        <v>0</v>
      </c>
      <c r="D153" s="134">
        <f>SUM(C154:D154)</f>
        <v>800000</v>
      </c>
      <c r="E153" s="133"/>
      <c r="F153" s="208">
        <f>+C153+D153+E153</f>
        <v>800000</v>
      </c>
    </row>
    <row r="154" spans="1:6" ht="15">
      <c r="A154" s="102">
        <v>422392</v>
      </c>
      <c r="B154" s="145" t="s">
        <v>90</v>
      </c>
      <c r="C154" s="160"/>
      <c r="D154" s="136">
        <v>800000</v>
      </c>
      <c r="E154" s="132"/>
      <c r="F154" s="167">
        <f>SUM(C154:E154)</f>
        <v>800000</v>
      </c>
    </row>
    <row r="155" spans="1:6" ht="15">
      <c r="A155" s="65">
        <v>422400</v>
      </c>
      <c r="B155" s="146" t="s">
        <v>63</v>
      </c>
      <c r="C155" s="159">
        <f>SUM(C156)</f>
        <v>0</v>
      </c>
      <c r="D155" s="134">
        <f>SUM(D156+D157)</f>
        <v>600000</v>
      </c>
      <c r="E155" s="133">
        <f>SUM(E156)</f>
        <v>0</v>
      </c>
      <c r="F155" s="208">
        <f>+C155+D155+E155</f>
        <v>600000</v>
      </c>
    </row>
    <row r="156" spans="1:6" ht="15">
      <c r="A156" s="3">
        <v>422412</v>
      </c>
      <c r="B156" s="55" t="s">
        <v>64</v>
      </c>
      <c r="C156" s="141"/>
      <c r="D156" s="130">
        <v>300000</v>
      </c>
      <c r="E156" s="130"/>
      <c r="F156" s="167">
        <v>300000</v>
      </c>
    </row>
    <row r="157" spans="1:6" ht="15">
      <c r="A157" s="3">
        <v>422412</v>
      </c>
      <c r="B157" s="55" t="s">
        <v>65</v>
      </c>
      <c r="C157" s="141"/>
      <c r="D157" s="130">
        <v>300000</v>
      </c>
      <c r="E157" s="130"/>
      <c r="F157" s="167">
        <v>300000</v>
      </c>
    </row>
    <row r="158" spans="1:6" ht="15">
      <c r="A158" s="81">
        <v>423000</v>
      </c>
      <c r="B158" s="148" t="s">
        <v>62</v>
      </c>
      <c r="C158" s="178">
        <f>+C159+C163+C165+C169+C174+C178+C180</f>
        <v>2550000</v>
      </c>
      <c r="D158" s="131">
        <f>+D159+D163+D165+D169+D174+D178+D180</f>
        <v>11000000</v>
      </c>
      <c r="E158" s="131">
        <f>+E159+E163+E165+E169+E174+E178+E180</f>
        <v>0</v>
      </c>
      <c r="F158" s="208">
        <f>+C158+D158+E158</f>
        <v>13550000</v>
      </c>
    </row>
    <row r="159" spans="1:7" ht="15">
      <c r="A159" s="63">
        <v>423100</v>
      </c>
      <c r="B159" s="76" t="s">
        <v>94</v>
      </c>
      <c r="C159" s="142">
        <f>SUM(C160:C162)</f>
        <v>1900000</v>
      </c>
      <c r="D159" s="133">
        <f>SUM(D160:D162)</f>
        <v>430000</v>
      </c>
      <c r="E159" s="133">
        <f>SUM(E160:E162)</f>
        <v>0</v>
      </c>
      <c r="F159" s="208">
        <f>+C159+D159+E159</f>
        <v>2330000</v>
      </c>
      <c r="G159" s="84"/>
    </row>
    <row r="160" spans="1:6" ht="15">
      <c r="A160" s="19">
        <v>423100</v>
      </c>
      <c r="B160" s="149" t="s">
        <v>106</v>
      </c>
      <c r="C160" s="147"/>
      <c r="D160" s="136">
        <v>30000</v>
      </c>
      <c r="E160" s="132"/>
      <c r="F160" s="176">
        <f>SUM(C160+D160+E160)</f>
        <v>30000</v>
      </c>
    </row>
    <row r="161" spans="1:6" ht="15">
      <c r="A161" s="19">
        <v>423111</v>
      </c>
      <c r="B161" s="149" t="s">
        <v>193</v>
      </c>
      <c r="C161" s="160">
        <v>200000</v>
      </c>
      <c r="D161" s="136">
        <v>100000</v>
      </c>
      <c r="E161" s="132"/>
      <c r="F161" s="176"/>
    </row>
    <row r="162" spans="1:6" ht="15">
      <c r="A162" s="3">
        <v>423191</v>
      </c>
      <c r="B162" s="67" t="s">
        <v>165</v>
      </c>
      <c r="C162" s="141">
        <v>1700000</v>
      </c>
      <c r="D162" s="130">
        <v>300000</v>
      </c>
      <c r="E162" s="130"/>
      <c r="F162" s="176">
        <f>SUM(C162+D162+E162)</f>
        <v>2000000</v>
      </c>
    </row>
    <row r="163" spans="1:6" ht="15">
      <c r="A163" s="92">
        <v>423200</v>
      </c>
      <c r="B163" s="150" t="s">
        <v>93</v>
      </c>
      <c r="C163" s="133">
        <f>SUM(C164)</f>
        <v>0</v>
      </c>
      <c r="D163" s="133">
        <f>SUM(D164)</f>
        <v>650000</v>
      </c>
      <c r="E163" s="133">
        <f>SUM(E164)</f>
        <v>0</v>
      </c>
      <c r="F163" s="208">
        <f>+C163+D163+E163</f>
        <v>650000</v>
      </c>
    </row>
    <row r="164" spans="1:7" ht="15">
      <c r="A164" s="3">
        <v>423212</v>
      </c>
      <c r="B164" s="67" t="s">
        <v>99</v>
      </c>
      <c r="C164" s="141"/>
      <c r="D164" s="130">
        <v>650000</v>
      </c>
      <c r="E164" s="12"/>
      <c r="F164" s="167">
        <f>SUM(C164:E164)</f>
        <v>650000</v>
      </c>
      <c r="G164" s="54"/>
    </row>
    <row r="165" spans="1:7" s="54" customFormat="1" ht="15">
      <c r="A165" s="63">
        <v>423300</v>
      </c>
      <c r="B165" s="76" t="s">
        <v>66</v>
      </c>
      <c r="C165" s="142">
        <f>+C166</f>
        <v>250000</v>
      </c>
      <c r="D165" s="133">
        <f>SUM(D166:D168)</f>
        <v>5600000</v>
      </c>
      <c r="E165" s="133">
        <f>SUM(E166:E168)</f>
        <v>0</v>
      </c>
      <c r="F165" s="208">
        <f>+C165+D165+E165</f>
        <v>5850000</v>
      </c>
      <c r="G165"/>
    </row>
    <row r="166" spans="1:6" ht="15">
      <c r="A166" s="3">
        <v>423311</v>
      </c>
      <c r="B166" s="67" t="s">
        <v>67</v>
      </c>
      <c r="C166" s="141">
        <v>250000</v>
      </c>
      <c r="D166" s="130">
        <v>400000</v>
      </c>
      <c r="E166" s="13"/>
      <c r="F166" s="167">
        <f>SUM(C166:E166)</f>
        <v>650000</v>
      </c>
    </row>
    <row r="167" spans="1:6" ht="15">
      <c r="A167" s="3">
        <v>423321</v>
      </c>
      <c r="B167" s="67" t="s">
        <v>141</v>
      </c>
      <c r="C167" s="141"/>
      <c r="D167" s="130">
        <v>50000</v>
      </c>
      <c r="E167" s="13"/>
      <c r="F167" s="167">
        <f>SUM(C167:E167)</f>
        <v>50000</v>
      </c>
    </row>
    <row r="168" spans="1:6" ht="34.5">
      <c r="A168" s="3">
        <v>423399</v>
      </c>
      <c r="B168" s="55" t="s">
        <v>198</v>
      </c>
      <c r="C168" s="141"/>
      <c r="D168" s="130">
        <v>5150000</v>
      </c>
      <c r="E168" s="13"/>
      <c r="F168" s="167">
        <f>SUM(C168:E168)</f>
        <v>5150000</v>
      </c>
    </row>
    <row r="169" spans="1:6" ht="15">
      <c r="A169" s="63">
        <v>423400</v>
      </c>
      <c r="B169" s="76" t="s">
        <v>68</v>
      </c>
      <c r="C169" s="142">
        <f>SUM(C170:C173)</f>
        <v>400000</v>
      </c>
      <c r="D169" s="133">
        <f>SUM(D170:D173)</f>
        <v>1650000</v>
      </c>
      <c r="E169" s="133">
        <f>SUM(E170:E173)</f>
        <v>0</v>
      </c>
      <c r="F169" s="208">
        <f>+C169+D169+E169</f>
        <v>2050000</v>
      </c>
    </row>
    <row r="170" spans="1:6" ht="15">
      <c r="A170" s="3">
        <v>423412</v>
      </c>
      <c r="B170" s="67" t="s">
        <v>69</v>
      </c>
      <c r="C170" s="141"/>
      <c r="D170" s="130">
        <v>1300000</v>
      </c>
      <c r="E170" s="13"/>
      <c r="F170" s="167">
        <f>SUM(C170:E170)</f>
        <v>1300000</v>
      </c>
    </row>
    <row r="171" spans="1:6" ht="15">
      <c r="A171" s="3">
        <v>423412</v>
      </c>
      <c r="B171" s="67" t="s">
        <v>142</v>
      </c>
      <c r="C171" s="141">
        <v>50000</v>
      </c>
      <c r="D171" s="130">
        <v>300000</v>
      </c>
      <c r="E171" s="13"/>
      <c r="F171" s="167">
        <f>SUM(C171:E171)</f>
        <v>350000</v>
      </c>
    </row>
    <row r="172" spans="1:6" ht="15">
      <c r="A172" s="3">
        <v>423412</v>
      </c>
      <c r="B172" s="67" t="s">
        <v>134</v>
      </c>
      <c r="C172" s="141">
        <v>350000</v>
      </c>
      <c r="D172" s="130"/>
      <c r="E172" s="13"/>
      <c r="F172" s="167">
        <f>SUM(C172:E172)</f>
        <v>350000</v>
      </c>
    </row>
    <row r="173" spans="1:6" ht="15">
      <c r="A173" s="3">
        <v>423432</v>
      </c>
      <c r="B173" s="67" t="s">
        <v>70</v>
      </c>
      <c r="C173" s="141"/>
      <c r="D173" s="130">
        <v>50000</v>
      </c>
      <c r="E173" s="13"/>
      <c r="F173" s="167">
        <f>SUM(C173:E173)</f>
        <v>50000</v>
      </c>
    </row>
    <row r="174" spans="1:6" ht="15">
      <c r="A174" s="63">
        <v>423500</v>
      </c>
      <c r="B174" s="76" t="s">
        <v>62</v>
      </c>
      <c r="C174" s="142">
        <f>+C175+C176+C177</f>
        <v>0</v>
      </c>
      <c r="D174" s="142">
        <f>+D175+D176+D177</f>
        <v>1850000</v>
      </c>
      <c r="E174" s="142">
        <f>+E175+E176+E177</f>
        <v>0</v>
      </c>
      <c r="F174" s="208">
        <f>+C174+D174+E174</f>
        <v>1850000</v>
      </c>
    </row>
    <row r="175" spans="1:6" ht="15">
      <c r="A175" s="3">
        <v>423521</v>
      </c>
      <c r="B175" s="67" t="s">
        <v>71</v>
      </c>
      <c r="C175" s="141"/>
      <c r="D175" s="130">
        <v>300000</v>
      </c>
      <c r="E175" s="13"/>
      <c r="F175" s="167">
        <f>SUM(C175:E175)</f>
        <v>300000</v>
      </c>
    </row>
    <row r="176" spans="1:6" ht="15">
      <c r="A176" s="3">
        <v>423599</v>
      </c>
      <c r="B176" s="67" t="s">
        <v>194</v>
      </c>
      <c r="C176" s="141"/>
      <c r="D176" s="130">
        <v>350000</v>
      </c>
      <c r="E176" s="13"/>
      <c r="F176" s="232">
        <f>SUM(C176:E176)</f>
        <v>350000</v>
      </c>
    </row>
    <row r="177" spans="1:6" ht="15">
      <c r="A177" s="3">
        <v>423599</v>
      </c>
      <c r="B177" s="67" t="s">
        <v>178</v>
      </c>
      <c r="C177" s="141"/>
      <c r="D177" s="130">
        <v>1200000</v>
      </c>
      <c r="E177" s="13"/>
      <c r="F177" s="136">
        <f>SUM(C177:E177)</f>
        <v>1200000</v>
      </c>
    </row>
    <row r="178" spans="1:6" ht="15">
      <c r="A178" s="63">
        <v>423700</v>
      </c>
      <c r="B178" s="76" t="s">
        <v>72</v>
      </c>
      <c r="C178" s="142">
        <f>SUM(C179:C179)</f>
        <v>0</v>
      </c>
      <c r="D178" s="133">
        <f>SUM(D179:D179)</f>
        <v>800000</v>
      </c>
      <c r="E178" s="133">
        <f>SUM(E179:E179)</f>
        <v>0</v>
      </c>
      <c r="F178" s="208">
        <f>+C178+D178+E178</f>
        <v>800000</v>
      </c>
    </row>
    <row r="179" spans="1:6" ht="15">
      <c r="A179" s="3">
        <v>423711</v>
      </c>
      <c r="B179" s="79" t="s">
        <v>179</v>
      </c>
      <c r="C179" s="13"/>
      <c r="D179" s="130">
        <v>800000</v>
      </c>
      <c r="E179" s="13"/>
      <c r="F179" s="167">
        <f>SUM(C179:E179)</f>
        <v>800000</v>
      </c>
    </row>
    <row r="180" spans="1:6" ht="15">
      <c r="A180" s="63">
        <v>423900</v>
      </c>
      <c r="B180" s="76" t="s">
        <v>73</v>
      </c>
      <c r="C180" s="142">
        <f>SUM(C181:C181)</f>
        <v>0</v>
      </c>
      <c r="D180" s="133">
        <f>SUM(D181:D181)</f>
        <v>20000</v>
      </c>
      <c r="E180" s="133">
        <f>SUM(E181:E181)</f>
        <v>0</v>
      </c>
      <c r="F180" s="208">
        <f>+C180+D180+E180</f>
        <v>20000</v>
      </c>
    </row>
    <row r="181" spans="1:6" ht="15">
      <c r="A181" s="3">
        <v>423911</v>
      </c>
      <c r="B181" s="67" t="s">
        <v>73</v>
      </c>
      <c r="C181" s="141"/>
      <c r="D181" s="130">
        <v>20000</v>
      </c>
      <c r="E181" s="13"/>
      <c r="F181" s="167">
        <f aca="true" t="shared" si="1" ref="F181:F187">SUM(C181:E181)</f>
        <v>20000</v>
      </c>
    </row>
    <row r="182" spans="1:6" ht="15">
      <c r="A182" s="81">
        <v>424000</v>
      </c>
      <c r="B182" s="148" t="s">
        <v>74</v>
      </c>
      <c r="C182" s="178">
        <f>SUM(C183:C187)</f>
        <v>28200000</v>
      </c>
      <c r="D182" s="131">
        <f>SUM(D183:D187)</f>
        <v>6220000</v>
      </c>
      <c r="E182" s="131">
        <f>SUM(E183:E187)</f>
        <v>0</v>
      </c>
      <c r="F182" s="208">
        <f>+C182+D182+E182</f>
        <v>34420000</v>
      </c>
    </row>
    <row r="183" spans="1:6" ht="15">
      <c r="A183" s="3">
        <v>424211</v>
      </c>
      <c r="B183" s="67" t="s">
        <v>144</v>
      </c>
      <c r="C183" s="141">
        <v>300000</v>
      </c>
      <c r="D183" s="130">
        <v>5000000</v>
      </c>
      <c r="E183" s="13"/>
      <c r="F183" s="167">
        <f t="shared" si="1"/>
        <v>5300000</v>
      </c>
    </row>
    <row r="184" spans="1:6" ht="15">
      <c r="A184" s="3">
        <v>424621</v>
      </c>
      <c r="B184" s="67" t="s">
        <v>78</v>
      </c>
      <c r="C184" s="141"/>
      <c r="D184" s="130">
        <v>50000</v>
      </c>
      <c r="E184" s="13"/>
      <c r="F184" s="167">
        <f t="shared" si="1"/>
        <v>50000</v>
      </c>
    </row>
    <row r="185" spans="1:6" ht="15">
      <c r="A185" s="3">
        <v>424621</v>
      </c>
      <c r="B185" s="67" t="s">
        <v>143</v>
      </c>
      <c r="C185" s="141">
        <v>27500000</v>
      </c>
      <c r="D185" s="130">
        <v>570000</v>
      </c>
      <c r="E185" s="13"/>
      <c r="F185" s="167">
        <f t="shared" si="1"/>
        <v>28070000</v>
      </c>
    </row>
    <row r="186" spans="1:6" ht="15">
      <c r="A186" s="3">
        <v>424911</v>
      </c>
      <c r="B186" s="67" t="s">
        <v>192</v>
      </c>
      <c r="C186" s="141">
        <v>100000</v>
      </c>
      <c r="D186" s="130">
        <v>300000</v>
      </c>
      <c r="E186" s="13"/>
      <c r="F186" s="167">
        <f t="shared" si="1"/>
        <v>400000</v>
      </c>
    </row>
    <row r="187" spans="1:6" ht="15">
      <c r="A187" s="3">
        <v>424911</v>
      </c>
      <c r="B187" s="67" t="s">
        <v>191</v>
      </c>
      <c r="C187" s="216">
        <v>300000</v>
      </c>
      <c r="D187" s="130">
        <v>300000</v>
      </c>
      <c r="E187" s="13"/>
      <c r="F187" s="167">
        <f t="shared" si="1"/>
        <v>600000</v>
      </c>
    </row>
    <row r="188" spans="1:6" ht="15">
      <c r="A188" s="93">
        <v>425000</v>
      </c>
      <c r="B188" s="152" t="s">
        <v>75</v>
      </c>
      <c r="C188" s="180">
        <f>SUM(C189+C193)</f>
        <v>2200000</v>
      </c>
      <c r="D188" s="181">
        <f>SUM(D189+D193)</f>
        <v>300000</v>
      </c>
      <c r="E188" s="163">
        <f>SUM(E189+E193)</f>
        <v>0</v>
      </c>
      <c r="F188" s="208">
        <f>+C188+D188+E188</f>
        <v>2500000</v>
      </c>
    </row>
    <row r="189" spans="1:6" ht="15">
      <c r="A189" s="62">
        <v>42511</v>
      </c>
      <c r="B189" s="143" t="s">
        <v>77</v>
      </c>
      <c r="C189" s="153">
        <f>SUM(C190:C192)</f>
        <v>2200000</v>
      </c>
      <c r="D189" s="129">
        <f>SUM(D190:D192)</f>
        <v>250000</v>
      </c>
      <c r="E189" s="129">
        <f>SUM(E190:E192)</f>
        <v>0</v>
      </c>
      <c r="F189" s="215">
        <f>+C189+D189+E189</f>
        <v>2450000</v>
      </c>
    </row>
    <row r="190" spans="1:6" s="54" customFormat="1" ht="15">
      <c r="A190" s="79" t="s">
        <v>109</v>
      </c>
      <c r="B190" s="149" t="s">
        <v>110</v>
      </c>
      <c r="C190" s="154"/>
      <c r="D190" s="64">
        <v>150000</v>
      </c>
      <c r="E190" s="64"/>
      <c r="F190" s="155">
        <f>SUM(C190:E190)</f>
        <v>150000</v>
      </c>
    </row>
    <row r="191" spans="1:6" s="54" customFormat="1" ht="15">
      <c r="A191" s="79" t="s">
        <v>171</v>
      </c>
      <c r="B191" s="149" t="s">
        <v>190</v>
      </c>
      <c r="C191" s="154">
        <v>2200000</v>
      </c>
      <c r="D191" s="64"/>
      <c r="E191" s="64"/>
      <c r="F191" s="155"/>
    </row>
    <row r="192" spans="1:6" ht="15">
      <c r="A192" s="3">
        <v>425119</v>
      </c>
      <c r="B192" s="67" t="s">
        <v>76</v>
      </c>
      <c r="C192" s="141"/>
      <c r="D192" s="130">
        <v>100000</v>
      </c>
      <c r="E192" s="13"/>
      <c r="F192" s="167">
        <f>SUM(C192:E192)</f>
        <v>100000</v>
      </c>
    </row>
    <row r="193" spans="1:6" ht="15">
      <c r="A193" s="62">
        <v>425200</v>
      </c>
      <c r="B193" s="143" t="s">
        <v>79</v>
      </c>
      <c r="C193" s="157">
        <f>SUM(C194:C194)</f>
        <v>0</v>
      </c>
      <c r="D193" s="134">
        <f>SUM(D194:D194)</f>
        <v>50000</v>
      </c>
      <c r="E193" s="134">
        <f>SUM(E194:E194)</f>
        <v>0</v>
      </c>
      <c r="F193" s="215">
        <f>+C193+D193+E193</f>
        <v>50000</v>
      </c>
    </row>
    <row r="194" spans="1:6" ht="15">
      <c r="A194" s="3">
        <v>425222</v>
      </c>
      <c r="B194" s="67" t="s">
        <v>79</v>
      </c>
      <c r="C194" s="141"/>
      <c r="D194" s="130">
        <v>50000</v>
      </c>
      <c r="E194" s="13"/>
      <c r="F194" s="167">
        <f aca="true" t="shared" si="2" ref="F194:F207">SUM(C194:E194)</f>
        <v>50000</v>
      </c>
    </row>
    <row r="195" spans="1:6" ht="15">
      <c r="A195" s="93">
        <v>426000</v>
      </c>
      <c r="B195" s="152" t="s">
        <v>80</v>
      </c>
      <c r="C195" s="179">
        <f>SUM(C196+C199+C202+C204)</f>
        <v>680000</v>
      </c>
      <c r="D195" s="161">
        <f>SUM(D196+D199+D202+D204)</f>
        <v>940000</v>
      </c>
      <c r="E195" s="164">
        <f>SUM(E196+E199+E202+E204)</f>
        <v>0</v>
      </c>
      <c r="F195" s="208">
        <f>+C195+D195+E195</f>
        <v>1620000</v>
      </c>
    </row>
    <row r="196" spans="1:6" ht="15">
      <c r="A196" s="80">
        <v>426100</v>
      </c>
      <c r="B196" s="143" t="s">
        <v>81</v>
      </c>
      <c r="C196" s="157">
        <f>SUM(C197:C198)</f>
        <v>200000</v>
      </c>
      <c r="D196" s="134">
        <f>SUM(D197:D198)</f>
        <v>550000</v>
      </c>
      <c r="E196" s="134">
        <f>SUM(E197:E198)</f>
        <v>0</v>
      </c>
      <c r="F196" s="215">
        <f>+C196+D196+E196</f>
        <v>750000</v>
      </c>
    </row>
    <row r="197" spans="1:6" ht="15">
      <c r="A197" s="20">
        <v>426111</v>
      </c>
      <c r="B197" s="67" t="s">
        <v>89</v>
      </c>
      <c r="C197" s="158">
        <v>200000</v>
      </c>
      <c r="D197" s="136">
        <v>250000</v>
      </c>
      <c r="E197" s="165"/>
      <c r="F197" s="167">
        <f t="shared" si="2"/>
        <v>450000</v>
      </c>
    </row>
    <row r="198" spans="1:6" ht="15">
      <c r="A198" s="20">
        <v>426112</v>
      </c>
      <c r="B198" s="67" t="s">
        <v>82</v>
      </c>
      <c r="C198" s="158"/>
      <c r="D198" s="136">
        <v>300000</v>
      </c>
      <c r="E198" s="165"/>
      <c r="F198" s="167">
        <f t="shared" si="2"/>
        <v>300000</v>
      </c>
    </row>
    <row r="199" spans="1:6" ht="15">
      <c r="A199" s="60">
        <v>426300</v>
      </c>
      <c r="B199" s="143" t="s">
        <v>83</v>
      </c>
      <c r="C199" s="157">
        <f>SUM(C200:C201)</f>
        <v>300000</v>
      </c>
      <c r="D199" s="134">
        <f>SUM(D200:D201)</f>
        <v>180000</v>
      </c>
      <c r="E199" s="137">
        <f>SUM(E200:E201)</f>
        <v>0</v>
      </c>
      <c r="F199" s="215">
        <f>+C199+D199+E199</f>
        <v>480000</v>
      </c>
    </row>
    <row r="200" spans="1:6" ht="15">
      <c r="A200" s="3">
        <v>426311</v>
      </c>
      <c r="B200" s="67" t="s">
        <v>84</v>
      </c>
      <c r="C200" s="141">
        <v>250000</v>
      </c>
      <c r="D200" s="130">
        <v>100000</v>
      </c>
      <c r="E200" s="166"/>
      <c r="F200" s="167">
        <f t="shared" si="2"/>
        <v>350000</v>
      </c>
    </row>
    <row r="201" spans="1:6" ht="15">
      <c r="A201" s="3">
        <v>426611</v>
      </c>
      <c r="B201" s="67" t="s">
        <v>85</v>
      </c>
      <c r="C201" s="141">
        <v>50000</v>
      </c>
      <c r="D201" s="130">
        <v>80000</v>
      </c>
      <c r="E201" s="166"/>
      <c r="F201" s="167">
        <f t="shared" si="2"/>
        <v>130000</v>
      </c>
    </row>
    <row r="202" spans="1:6" ht="15">
      <c r="A202" s="60">
        <v>426800</v>
      </c>
      <c r="B202" s="143" t="s">
        <v>86</v>
      </c>
      <c r="C202" s="157">
        <f>SUM(C203)</f>
        <v>120000</v>
      </c>
      <c r="D202" s="134">
        <f>SUM(D203)</f>
        <v>60000</v>
      </c>
      <c r="E202" s="137">
        <f>SUM(E203)</f>
        <v>0</v>
      </c>
      <c r="F202" s="215">
        <f>+C202+D202+E202</f>
        <v>180000</v>
      </c>
    </row>
    <row r="203" spans="1:6" ht="15">
      <c r="A203" s="19">
        <v>426812</v>
      </c>
      <c r="B203" s="156" t="s">
        <v>87</v>
      </c>
      <c r="C203" s="160">
        <v>120000</v>
      </c>
      <c r="D203" s="136">
        <v>60000</v>
      </c>
      <c r="E203" s="132"/>
      <c r="F203" s="167">
        <f t="shared" si="2"/>
        <v>180000</v>
      </c>
    </row>
    <row r="204" spans="1:6" ht="15">
      <c r="A204" s="63">
        <v>426900</v>
      </c>
      <c r="B204" s="143" t="s">
        <v>102</v>
      </c>
      <c r="C204" s="159">
        <f>SUM(C205)</f>
        <v>60000</v>
      </c>
      <c r="D204" s="134">
        <f>SUM(D205)</f>
        <v>150000</v>
      </c>
      <c r="E204" s="137">
        <f>SUM(E205)</f>
        <v>0</v>
      </c>
      <c r="F204" s="215">
        <f>+C204+D204+E204</f>
        <v>210000</v>
      </c>
    </row>
    <row r="205" spans="1:6" ht="15">
      <c r="A205" s="3">
        <v>426919</v>
      </c>
      <c r="B205" s="67" t="s">
        <v>175</v>
      </c>
      <c r="C205" s="141">
        <v>60000</v>
      </c>
      <c r="D205" s="130">
        <v>150000</v>
      </c>
      <c r="E205" s="13"/>
      <c r="F205" s="167">
        <f t="shared" si="2"/>
        <v>210000</v>
      </c>
    </row>
    <row r="206" spans="1:6" ht="15">
      <c r="A206" s="93">
        <v>444100</v>
      </c>
      <c r="B206" s="152" t="s">
        <v>88</v>
      </c>
      <c r="C206" s="178">
        <f>SUM(C207:C207)</f>
        <v>0</v>
      </c>
      <c r="D206" s="131">
        <f>SUM(D207)</f>
        <v>19000</v>
      </c>
      <c r="E206" s="131">
        <f>SUM(E207:E207)</f>
        <v>0</v>
      </c>
      <c r="F206" s="208">
        <f>+C206+D206+E206</f>
        <v>19000</v>
      </c>
    </row>
    <row r="207" spans="1:6" ht="15">
      <c r="A207" s="77">
        <v>444111</v>
      </c>
      <c r="B207" s="156" t="s">
        <v>88</v>
      </c>
      <c r="C207" s="141">
        <v>0</v>
      </c>
      <c r="D207" s="130">
        <v>19000</v>
      </c>
      <c r="E207" s="13"/>
      <c r="F207" s="167">
        <f t="shared" si="2"/>
        <v>19000</v>
      </c>
    </row>
    <row r="208" spans="1:6" ht="15">
      <c r="A208" s="93">
        <v>482000</v>
      </c>
      <c r="B208" s="152" t="s">
        <v>100</v>
      </c>
      <c r="C208" s="178">
        <f>SUM(C209+C211)</f>
        <v>500000</v>
      </c>
      <c r="D208" s="178">
        <f>SUM(D209+D211)</f>
        <v>100000</v>
      </c>
      <c r="E208" s="178">
        <f>SUM(E209+E211)</f>
        <v>0</v>
      </c>
      <c r="F208" s="208">
        <f>+C208+D208+E208</f>
        <v>600000</v>
      </c>
    </row>
    <row r="209" spans="1:6" ht="15">
      <c r="A209" s="3">
        <v>482191</v>
      </c>
      <c r="B209" s="67" t="s">
        <v>187</v>
      </c>
      <c r="C209" s="171">
        <v>0</v>
      </c>
      <c r="D209" s="139">
        <v>100000</v>
      </c>
      <c r="E209" s="172"/>
      <c r="F209" s="173">
        <f>SUM(C209:E209)</f>
        <v>100000</v>
      </c>
    </row>
    <row r="210" spans="1:6" ht="15">
      <c r="A210" s="93">
        <v>482211</v>
      </c>
      <c r="B210" s="152" t="s">
        <v>174</v>
      </c>
      <c r="C210" s="210">
        <f>+C211</f>
        <v>500000</v>
      </c>
      <c r="D210" s="210">
        <f>+D211</f>
        <v>0</v>
      </c>
      <c r="E210" s="210">
        <f>+E211</f>
        <v>0</v>
      </c>
      <c r="F210" s="208">
        <f>+C210+D210+E210</f>
        <v>500000</v>
      </c>
    </row>
    <row r="211" spans="1:6" ht="15">
      <c r="A211" s="3">
        <v>482211</v>
      </c>
      <c r="B211" s="67" t="s">
        <v>173</v>
      </c>
      <c r="C211" s="171">
        <v>500000</v>
      </c>
      <c r="D211" s="139"/>
      <c r="E211" s="172"/>
      <c r="F211" s="173">
        <f>SUM(C211:E211)</f>
        <v>500000</v>
      </c>
    </row>
    <row r="212" spans="1:6" s="54" customFormat="1" ht="15">
      <c r="A212" s="93">
        <v>512000</v>
      </c>
      <c r="B212" s="78" t="s">
        <v>167</v>
      </c>
      <c r="C212" s="131">
        <f>+C213+C214+C215+C216</f>
        <v>6100000</v>
      </c>
      <c r="D212" s="131">
        <f>+D213+D214+D215+D216</f>
        <v>1540000</v>
      </c>
      <c r="E212" s="131">
        <f>+E213+E214+E215+E216</f>
        <v>0</v>
      </c>
      <c r="F212" s="208">
        <f aca="true" t="shared" si="3" ref="F212:F217">+C212+D212+E212</f>
        <v>7640000</v>
      </c>
    </row>
    <row r="213" spans="1:6" s="54" customFormat="1" ht="15">
      <c r="A213" s="217">
        <v>512211</v>
      </c>
      <c r="B213" s="79" t="s">
        <v>170</v>
      </c>
      <c r="C213" s="136">
        <v>400000</v>
      </c>
      <c r="D213" s="136">
        <v>800000</v>
      </c>
      <c r="E213" s="132"/>
      <c r="F213" s="207">
        <f t="shared" si="3"/>
        <v>1200000</v>
      </c>
    </row>
    <row r="214" spans="1:6" s="54" customFormat="1" ht="15">
      <c r="A214" s="217">
        <v>512221</v>
      </c>
      <c r="B214" s="79" t="s">
        <v>168</v>
      </c>
      <c r="C214" s="136">
        <v>1300000</v>
      </c>
      <c r="D214" s="136">
        <v>500000</v>
      </c>
      <c r="E214" s="132"/>
      <c r="F214" s="207">
        <f t="shared" si="3"/>
        <v>1800000</v>
      </c>
    </row>
    <row r="215" spans="1:6" s="54" customFormat="1" ht="15">
      <c r="A215" s="217">
        <v>512251</v>
      </c>
      <c r="B215" s="79" t="s">
        <v>169</v>
      </c>
      <c r="C215" s="136"/>
      <c r="D215" s="136">
        <v>240000</v>
      </c>
      <c r="E215" s="132"/>
      <c r="F215" s="207">
        <f t="shared" si="3"/>
        <v>240000</v>
      </c>
    </row>
    <row r="216" spans="1:6" s="54" customFormat="1" ht="15">
      <c r="A216" s="202">
        <v>513111</v>
      </c>
      <c r="B216" s="209" t="s">
        <v>172</v>
      </c>
      <c r="C216" s="136">
        <v>4400000</v>
      </c>
      <c r="D216" s="132"/>
      <c r="E216" s="132"/>
      <c r="F216" s="207">
        <f t="shared" si="3"/>
        <v>4400000</v>
      </c>
    </row>
    <row r="217" spans="1:8" ht="15.75" thickBot="1">
      <c r="A217" s="203"/>
      <c r="B217" s="204" t="s">
        <v>101</v>
      </c>
      <c r="C217" s="205">
        <f>+C115+C117+C120+C122+C128+C130+C132+C148+C158+C182+C188+C195+C206+C208+C212</f>
        <v>234820000</v>
      </c>
      <c r="D217" s="205">
        <f>+D115+D117+D120+D122+D128+D130+D132+D148+D158+D182+D188+D195+D206+D208+D212</f>
        <v>91500000</v>
      </c>
      <c r="E217" s="206">
        <f>+E208+E206+E195+E188+E182+E158+E148+E132+E130+E128+E122+E120+E117+E115</f>
        <v>0</v>
      </c>
      <c r="F217" s="206">
        <f t="shared" si="3"/>
        <v>326320000</v>
      </c>
      <c r="H217" s="59"/>
    </row>
    <row r="218" spans="1:6" ht="15">
      <c r="A218" s="98"/>
      <c r="B218" s="104"/>
      <c r="C218" s="31"/>
      <c r="D218" s="31"/>
      <c r="E218" s="31"/>
      <c r="F218" s="90"/>
    </row>
    <row r="219" spans="1:6" ht="15">
      <c r="A219" s="98"/>
      <c r="B219" s="99"/>
      <c r="C219" s="100"/>
      <c r="D219" s="101"/>
      <c r="E219" s="100"/>
      <c r="F219" s="90"/>
    </row>
    <row r="220" spans="1:6" ht="15.75" thickBot="1">
      <c r="A220" s="98"/>
      <c r="B220" s="99"/>
      <c r="C220" s="100"/>
      <c r="D220" s="101"/>
      <c r="E220" s="100"/>
      <c r="F220" s="90"/>
    </row>
    <row r="221" spans="1:6" ht="15">
      <c r="A221" s="94"/>
      <c r="B221" s="95" t="s">
        <v>91</v>
      </c>
      <c r="C221" s="96">
        <f>+C108</f>
        <v>234820000</v>
      </c>
      <c r="D221" s="96">
        <f>+D108</f>
        <v>91500000</v>
      </c>
      <c r="E221" s="96">
        <f>+E108</f>
        <v>0</v>
      </c>
      <c r="F221" s="97">
        <f>+C221+D221</f>
        <v>326320000</v>
      </c>
    </row>
    <row r="222" spans="1:6" ht="15.75" thickBot="1">
      <c r="A222" s="105"/>
      <c r="B222" s="106" t="s">
        <v>92</v>
      </c>
      <c r="C222" s="107">
        <f>+C217</f>
        <v>234820000</v>
      </c>
      <c r="D222" s="107">
        <f>+D217</f>
        <v>91500000</v>
      </c>
      <c r="E222" s="107">
        <f>+E217</f>
        <v>0</v>
      </c>
      <c r="F222" s="108">
        <f>+F217</f>
        <v>326320000</v>
      </c>
    </row>
    <row r="223" spans="1:6" ht="15.75" thickBot="1">
      <c r="A223" s="105"/>
      <c r="B223" s="106" t="s">
        <v>113</v>
      </c>
      <c r="C223" s="107">
        <f>+C221-C222</f>
        <v>0</v>
      </c>
      <c r="D223" s="107">
        <f>+D221-D222</f>
        <v>0</v>
      </c>
      <c r="E223" s="107">
        <f>+E218</f>
        <v>0</v>
      </c>
      <c r="F223" s="108">
        <f>+F221-F222</f>
        <v>0</v>
      </c>
    </row>
    <row r="225" ht="15">
      <c r="D225" t="s">
        <v>166</v>
      </c>
    </row>
    <row r="226" spans="4:5" ht="15">
      <c r="D226" s="117"/>
      <c r="E226" s="117"/>
    </row>
    <row r="228" ht="15">
      <c r="B228" t="s">
        <v>147</v>
      </c>
    </row>
  </sheetData>
  <sheetProtection/>
  <printOptions/>
  <pageMargins left="0.7" right="0.7" top="0.75" bottom="0.75" header="0.3" footer="0.3"/>
  <pageSetup horizontalDpi="600" verticalDpi="600" orientation="landscape" scale="85" r:id="rId1"/>
  <ignoredErrors>
    <ignoredError sqref="F1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W10</cp:lastModifiedBy>
  <cp:lastPrinted>2019-12-17T08:47:56Z</cp:lastPrinted>
  <dcterms:created xsi:type="dcterms:W3CDTF">2009-12-02T11:49:16Z</dcterms:created>
  <dcterms:modified xsi:type="dcterms:W3CDTF">2020-07-27T20:40:16Z</dcterms:modified>
  <cp:category/>
  <cp:version/>
  <cp:contentType/>
  <cp:contentStatus/>
</cp:coreProperties>
</file>